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mollielee/Desktop/"/>
    </mc:Choice>
  </mc:AlternateContent>
  <xr:revisionPtr revIDLastSave="0" documentId="13_ncr:1_{8EC00F3D-4051-E848-AF0E-A7548D2C661E}" xr6:coauthVersionLast="47" xr6:coauthVersionMax="47" xr10:uidLastSave="{00000000-0000-0000-0000-000000000000}"/>
  <bookViews>
    <workbookView xWindow="17600" yWindow="500" windowWidth="51200" windowHeight="26600" tabRatio="786" activeTab="1"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Grid'!$B$1:$B$42</definedName>
    <definedName name="_xlnm.Print_Area" localSheetId="1">'Rate Card'!$B$4:$F$32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5" i="34" l="1"/>
  <c r="G34" i="34" l="1"/>
  <c r="G35" i="34"/>
  <c r="G36" i="34"/>
  <c r="G37" i="34"/>
  <c r="G38" i="34"/>
  <c r="G39" i="34"/>
  <c r="G40" i="34"/>
  <c r="G33" i="34"/>
  <c r="G32"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<sst xmlns="http://schemas.openxmlformats.org/spreadsheetml/2006/main" count="698" uniqueCount="357">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</sst>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4">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0" fontId="0" fillId="0" borderId="0" xfId="0" applyAlignment="1">
      <alignment horizontal="center" vertical="center"/>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15" fillId="0" borderId="16" xfId="2"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8" xfId="2" applyFont="1" applyBorder="1" applyAlignment="1" applyProtection="1">
      <alignment horizontal="center" vertical="center" wrapText="1"/>
      <protection locked="0"/>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15" fillId="4" borderId="63" xfId="5" applyFont="1" applyFill="1" applyBorder="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15" fillId="4" borderId="0" xfId="5" applyFont="1" applyFill="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3" fontId="45" fillId="5" borderId="0" xfId="5" applyNumberFormat="1" applyFont="1" applyFill="1" applyAlignment="1">
      <alignment horizontal="center" vertical="center"/>
    </xf>
    <xf numFmtId="0" fontId="47" fillId="2" borderId="0" xfId="5" applyFont="1" applyFill="1" applyAlignment="1">
      <alignment horizontal="center" vertical="center"/>
    </xf>
    <xf numFmtId="0" fontId="13" fillId="25" borderId="0" xfId="5" applyFont="1" applyFill="1" applyAlignment="1">
      <alignment horizontal="center"/>
    </xf>
    <xf numFmtId="0" fontId="50" fillId="25" borderId="0" xfId="5" applyFont="1"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44" fillId="17" borderId="0" xfId="5" applyFont="1" applyFill="1" applyAlignment="1">
      <alignment horizontal="left"/>
    </xf>
    <xf numFmtId="0" fontId="0" fillId="0" borderId="0" xfId="0" applyAlignment="1">
      <alignment vertical="center"/>
    </xf>
    <xf numFmtId="6" fontId="0" fillId="0" borderId="0" xfId="0" applyNumberFormat="1" applyAlignment="1">
      <alignment horizontal="center" vertic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baseColWidth="10" defaultColWidth="8.6640625" defaultRowHeight="15" x14ac:dyDescent="0.2"/>
  <cols>
    <col min="1" max="1" width="24.1640625" customWidth="1"/>
    <col min="2" max="2" width="19.33203125" style="1" customWidth="1"/>
    <col min="3" max="3" width="18.33203125" customWidth="1"/>
    <col min="4" max="4" width="17.83203125" customWidth="1"/>
    <col min="5" max="5" width="14.5" customWidth="1"/>
    <col min="6" max="6" width="13.5" customWidth="1"/>
    <col min="7" max="7" width="18.5" bestFit="1" customWidth="1"/>
  </cols>
  <sheetData>
    <row r="6" spans="1:7" ht="21" x14ac:dyDescent="0.25">
      <c r="A6" s="3" t="s">
        <v>0</v>
      </c>
      <c r="B6" s="4"/>
      <c r="C6" s="5"/>
      <c r="D6" s="5"/>
      <c r="E6" s="5"/>
      <c r="F6" s="5"/>
      <c r="G6" s="5"/>
    </row>
    <row r="8" spans="1:7" ht="22" thickBot="1" x14ac:dyDescent="0.3">
      <c r="A8" s="2" t="s">
        <v>1</v>
      </c>
    </row>
    <row r="9" spans="1:7" x14ac:dyDescent="0.2">
      <c r="A9" s="33" t="s">
        <v>2</v>
      </c>
      <c r="B9" s="21" t="s">
        <v>3</v>
      </c>
    </row>
    <row r="10" spans="1:7" x14ac:dyDescent="0.2">
      <c r="A10" s="31" t="s">
        <v>4</v>
      </c>
      <c r="B10" s="47">
        <v>2.2000000000000001E-3</v>
      </c>
      <c r="E10" s="45"/>
    </row>
    <row r="11" spans="1:7" x14ac:dyDescent="0.2">
      <c r="A11" s="43" t="s">
        <v>5</v>
      </c>
      <c r="B11" s="47">
        <v>1.4000000000000002E-3</v>
      </c>
      <c r="E11" s="45"/>
    </row>
    <row r="12" spans="1:7" ht="16" thickBot="1" x14ac:dyDescent="0.25">
      <c r="A12" s="39" t="s">
        <v>6</v>
      </c>
      <c r="B12" s="46">
        <v>1.4000000000000002E-3</v>
      </c>
      <c r="E12" s="45"/>
    </row>
    <row r="13" spans="1:7" x14ac:dyDescent="0.2">
      <c r="B13"/>
    </row>
    <row r="14" spans="1:7" ht="22" thickBot="1" x14ac:dyDescent="0.3">
      <c r="A14" s="2" t="s">
        <v>7</v>
      </c>
      <c r="B14"/>
    </row>
    <row r="15" spans="1:7" x14ac:dyDescent="0.2">
      <c r="A15" s="33" t="s">
        <v>2</v>
      </c>
      <c r="B15" s="22" t="s">
        <v>3</v>
      </c>
      <c r="C15" s="44" t="s">
        <v>8</v>
      </c>
    </row>
    <row r="16" spans="1:7" x14ac:dyDescent="0.2">
      <c r="A16" s="43" t="s">
        <v>6</v>
      </c>
      <c r="B16" s="41">
        <v>8.0000000000000004E-4</v>
      </c>
      <c r="C16" s="42"/>
    </row>
    <row r="17" spans="1:3" x14ac:dyDescent="0.2">
      <c r="A17" s="43" t="s">
        <v>9</v>
      </c>
      <c r="B17" s="41">
        <v>4.4000000000000003E-3</v>
      </c>
      <c r="C17" s="42">
        <v>0.3987757104370781</v>
      </c>
    </row>
    <row r="18" spans="1:3" x14ac:dyDescent="0.2">
      <c r="A18" s="31" t="s">
        <v>10</v>
      </c>
      <c r="B18" s="41">
        <v>1E-3</v>
      </c>
      <c r="C18" s="40">
        <v>0.50986279854021344</v>
      </c>
    </row>
    <row r="19" spans="1:3" ht="16" thickBot="1" x14ac:dyDescent="0.25">
      <c r="A19" s="39" t="s">
        <v>11</v>
      </c>
      <c r="B19" s="38" t="s">
        <v>12</v>
      </c>
      <c r="C19" s="37">
        <v>0.96464679463812875</v>
      </c>
    </row>
    <row r="20" spans="1:3" x14ac:dyDescent="0.2">
      <c r="A20" s="36"/>
      <c r="B20" s="35"/>
      <c r="C20" s="34"/>
    </row>
    <row r="21" spans="1:3" ht="22" thickBot="1" x14ac:dyDescent="0.3">
      <c r="A21" s="2" t="s">
        <v>13</v>
      </c>
      <c r="B21"/>
    </row>
    <row r="22" spans="1:3" x14ac:dyDescent="0.2">
      <c r="A22" s="33" t="s">
        <v>2</v>
      </c>
      <c r="B22" s="154" t="s">
        <v>14</v>
      </c>
      <c r="C22" s="21" t="s">
        <v>3</v>
      </c>
    </row>
    <row r="23" spans="1:3" x14ac:dyDescent="0.2">
      <c r="A23" s="31" t="s">
        <v>15</v>
      </c>
      <c r="B23" s="153" t="s">
        <v>16</v>
      </c>
      <c r="C23" s="32">
        <v>1.54E-2</v>
      </c>
    </row>
    <row r="24" spans="1:3" x14ac:dyDescent="0.2">
      <c r="A24" s="31" t="s">
        <v>17</v>
      </c>
      <c r="B24" s="30" t="s">
        <v>16</v>
      </c>
      <c r="C24" s="29">
        <v>1E-3</v>
      </c>
    </row>
    <row r="25" spans="1:3" x14ac:dyDescent="0.2">
      <c r="A25" s="31" t="s">
        <v>18</v>
      </c>
      <c r="B25" s="30" t="s">
        <v>16</v>
      </c>
      <c r="C25" s="29">
        <v>1.0800000000000001E-2</v>
      </c>
    </row>
    <row r="26" spans="1:3" x14ac:dyDescent="0.2">
      <c r="A26" s="147" t="s">
        <v>19</v>
      </c>
      <c r="B26" s="148" t="s">
        <v>16</v>
      </c>
      <c r="C26" s="149">
        <v>7.0000000000000001E-3</v>
      </c>
    </row>
    <row r="27" spans="1:3" x14ac:dyDescent="0.2">
      <c r="A27" s="150" t="s">
        <v>20</v>
      </c>
      <c r="B27" s="151" t="s">
        <v>16</v>
      </c>
      <c r="C27" s="152">
        <v>3.3E-3</v>
      </c>
    </row>
    <row r="29" spans="1:3" ht="22" thickBot="1" x14ac:dyDescent="0.3">
      <c r="A29" s="2" t="s">
        <v>21</v>
      </c>
    </row>
    <row r="30" spans="1:3" ht="16" thickBot="1" x14ac:dyDescent="0.25">
      <c r="A30" s="28" t="s">
        <v>22</v>
      </c>
      <c r="B30" s="21" t="s">
        <v>3</v>
      </c>
    </row>
    <row r="31" spans="1:3" ht="16" thickBot="1" x14ac:dyDescent="0.25">
      <c r="A31" s="27" t="s">
        <v>23</v>
      </c>
      <c r="B31" s="26">
        <v>1.24E-2</v>
      </c>
    </row>
    <row r="32" spans="1:3" ht="16" thickBot="1" x14ac:dyDescent="0.25">
      <c r="A32" s="27" t="s">
        <v>24</v>
      </c>
      <c r="B32" s="26">
        <v>8.0000000000000002E-3</v>
      </c>
    </row>
    <row r="33" spans="1:2" ht="16" thickBot="1" x14ac:dyDescent="0.25">
      <c r="A33" s="27" t="s">
        <v>25</v>
      </c>
      <c r="B33" s="26">
        <v>7.7999999999999996E-3</v>
      </c>
    </row>
    <row r="34" spans="1:2" ht="16" thickBot="1" x14ac:dyDescent="0.25">
      <c r="A34" s="27" t="s">
        <v>26</v>
      </c>
      <c r="B34" s="26">
        <v>1.1599999999999999E-2</v>
      </c>
    </row>
    <row r="35" spans="1:2" ht="16" thickBot="1" x14ac:dyDescent="0.25">
      <c r="A35" s="27" t="s">
        <v>27</v>
      </c>
      <c r="B35" s="26">
        <v>6.1999999999999998E-3</v>
      </c>
    </row>
    <row r="36" spans="1:2" ht="16" thickBot="1" x14ac:dyDescent="0.25">
      <c r="A36" s="27" t="s">
        <v>28</v>
      </c>
      <c r="B36" s="26">
        <v>7.3000000000000001E-3</v>
      </c>
    </row>
    <row r="37" spans="1:2" ht="16" thickBot="1" x14ac:dyDescent="0.25">
      <c r="A37" s="27" t="s">
        <v>29</v>
      </c>
      <c r="B37" s="26">
        <v>4.7000000000000002E-3</v>
      </c>
    </row>
    <row r="38" spans="1:2" ht="16" thickBot="1" x14ac:dyDescent="0.25">
      <c r="A38" s="27" t="s">
        <v>30</v>
      </c>
      <c r="B38" s="26">
        <v>5.5999999999999999E-3</v>
      </c>
    </row>
    <row r="39" spans="1:2" ht="16" thickBot="1" x14ac:dyDescent="0.25">
      <c r="A39" s="27" t="s">
        <v>31</v>
      </c>
      <c r="B39" s="26">
        <v>1.01E-2</v>
      </c>
    </row>
    <row r="40" spans="1:2" ht="16" thickBot="1" x14ac:dyDescent="0.25">
      <c r="A40" s="27" t="s">
        <v>32</v>
      </c>
      <c r="B40" s="26">
        <v>7.0000000000000001E-3</v>
      </c>
    </row>
    <row r="41" spans="1:2" ht="16" thickBot="1" x14ac:dyDescent="0.25">
      <c r="A41" s="27" t="s">
        <v>33</v>
      </c>
      <c r="B41" s="26">
        <v>8.3000000000000001E-3</v>
      </c>
    </row>
    <row r="42" spans="1:2" ht="16" thickBot="1" x14ac:dyDescent="0.25">
      <c r="A42" s="27" t="s">
        <v>34</v>
      </c>
      <c r="B42" s="26">
        <v>7.1000000000000004E-3</v>
      </c>
    </row>
    <row r="43" spans="1:2" ht="16" thickBot="1" x14ac:dyDescent="0.25">
      <c r="A43" s="27" t="s">
        <v>35</v>
      </c>
      <c r="B43" s="26">
        <v>1.61E-2</v>
      </c>
    </row>
    <row r="44" spans="1:2" ht="16" thickBot="1" x14ac:dyDescent="0.25">
      <c r="A44" s="27" t="s">
        <v>36</v>
      </c>
      <c r="B44" s="26">
        <v>9.9000000000000008E-3</v>
      </c>
    </row>
    <row r="45" spans="1:2" ht="16" thickBot="1" x14ac:dyDescent="0.25">
      <c r="A45" s="27" t="s">
        <v>37</v>
      </c>
      <c r="B45" s="26">
        <v>1.5900000000000001E-2</v>
      </c>
    </row>
    <row r="46" spans="1:2" ht="16" thickBot="1" x14ac:dyDescent="0.25">
      <c r="A46" s="27" t="s">
        <v>38</v>
      </c>
      <c r="B46" s="26">
        <v>1.04E-2</v>
      </c>
    </row>
    <row r="47" spans="1:2" ht="16" thickBot="1" x14ac:dyDescent="0.25">
      <c r="A47" s="25" t="s">
        <v>39</v>
      </c>
      <c r="B47" s="24">
        <v>8.9999999999999993E-3</v>
      </c>
    </row>
    <row r="49" spans="1:5" ht="22" thickBot="1" x14ac:dyDescent="0.3">
      <c r="A49" s="2" t="s">
        <v>40</v>
      </c>
      <c r="B49"/>
    </row>
    <row r="50" spans="1:5" ht="16" thickBot="1" x14ac:dyDescent="0.25">
      <c r="A50" s="23" t="s">
        <v>22</v>
      </c>
      <c r="B50" s="22" t="s">
        <v>3</v>
      </c>
      <c r="C50" s="22" t="s">
        <v>41</v>
      </c>
      <c r="D50" s="22" t="s">
        <v>42</v>
      </c>
      <c r="E50" s="21" t="s">
        <v>43</v>
      </c>
    </row>
    <row r="51" spans="1:5" ht="16" thickBot="1" x14ac:dyDescent="0.25">
      <c r="A51" s="20" t="s">
        <v>44</v>
      </c>
      <c r="B51" s="18">
        <v>4.41E-2</v>
      </c>
      <c r="C51" s="19">
        <v>1.43</v>
      </c>
      <c r="D51" s="18">
        <v>1.9599999999999999E-2</v>
      </c>
      <c r="E51" s="17">
        <v>96.55</v>
      </c>
    </row>
    <row r="52" spans="1:5" ht="16" thickBot="1" x14ac:dyDescent="0.25">
      <c r="A52" s="20" t="s">
        <v>24</v>
      </c>
      <c r="B52" s="18">
        <v>0.04</v>
      </c>
      <c r="C52" s="19">
        <v>2.46</v>
      </c>
      <c r="D52" s="18">
        <v>6.0299999999999999E-2</v>
      </c>
      <c r="E52" s="17">
        <v>33.520000000000003</v>
      </c>
    </row>
    <row r="53" spans="1:5" ht="16" thickBot="1" x14ac:dyDescent="0.25">
      <c r="A53" s="20" t="s">
        <v>25</v>
      </c>
      <c r="B53" s="18">
        <v>2.41E-2</v>
      </c>
      <c r="C53" s="19">
        <v>3.33</v>
      </c>
      <c r="D53" s="18">
        <v>3.04E-2</v>
      </c>
      <c r="E53" s="17">
        <v>116.13</v>
      </c>
    </row>
    <row r="54" spans="1:5" ht="16" thickBot="1" x14ac:dyDescent="0.25">
      <c r="A54" s="20" t="s">
        <v>27</v>
      </c>
      <c r="B54" s="18">
        <v>2.41E-2</v>
      </c>
      <c r="C54" s="19">
        <v>6.4</v>
      </c>
      <c r="D54" s="18">
        <v>6.6400000000000001E-2</v>
      </c>
      <c r="E54" s="17">
        <v>90.7</v>
      </c>
    </row>
    <row r="55" spans="1:5" ht="16" thickBot="1" x14ac:dyDescent="0.25">
      <c r="A55" s="20" t="s">
        <v>45</v>
      </c>
      <c r="B55" s="18">
        <v>6.0499999999999998E-2</v>
      </c>
      <c r="C55" s="19">
        <v>2.78</v>
      </c>
      <c r="D55" s="18">
        <v>9.64E-2</v>
      </c>
      <c r="E55" s="17">
        <v>76.760000000000005</v>
      </c>
    </row>
    <row r="56" spans="1:5" ht="16" thickBot="1" x14ac:dyDescent="0.25">
      <c r="A56" s="20" t="s">
        <v>46</v>
      </c>
      <c r="B56" s="18">
        <v>2.69E-2</v>
      </c>
      <c r="C56" s="19">
        <v>1.1599999999999999</v>
      </c>
      <c r="D56" s="18">
        <v>2.81E-2</v>
      </c>
      <c r="E56" s="17">
        <v>45.27</v>
      </c>
    </row>
    <row r="57" spans="1:5" ht="16" thickBot="1" x14ac:dyDescent="0.25">
      <c r="A57" s="20" t="s">
        <v>28</v>
      </c>
      <c r="B57" s="18">
        <v>3.78E-2</v>
      </c>
      <c r="C57" s="19">
        <v>2.4</v>
      </c>
      <c r="D57" s="18">
        <v>3.39E-2</v>
      </c>
      <c r="E57" s="17">
        <v>72.7</v>
      </c>
    </row>
    <row r="58" spans="1:5" ht="16" thickBot="1" x14ac:dyDescent="0.25">
      <c r="A58" s="20" t="s">
        <v>47</v>
      </c>
      <c r="B58" s="18">
        <v>2.4199999999999999E-2</v>
      </c>
      <c r="C58" s="19">
        <v>2.04</v>
      </c>
      <c r="D58" s="18">
        <v>5.1299999999999998E-2</v>
      </c>
      <c r="E58" s="17">
        <v>48.04</v>
      </c>
    </row>
    <row r="59" spans="1:5" ht="16" thickBot="1" x14ac:dyDescent="0.25">
      <c r="A59" s="20" t="s">
        <v>30</v>
      </c>
      <c r="B59" s="18">
        <v>2.9100000000000001E-2</v>
      </c>
      <c r="C59" s="19">
        <v>3.44</v>
      </c>
      <c r="D59" s="18">
        <v>5.0999999999999997E-2</v>
      </c>
      <c r="E59" s="17">
        <v>81.93</v>
      </c>
    </row>
    <row r="60" spans="1:5" ht="16" thickBot="1" x14ac:dyDescent="0.25">
      <c r="A60" s="20" t="s">
        <v>48</v>
      </c>
      <c r="B60" s="18">
        <v>3.27E-2</v>
      </c>
      <c r="C60" s="19">
        <v>2.62</v>
      </c>
      <c r="D60" s="18">
        <v>3.3599999999999998E-2</v>
      </c>
      <c r="E60" s="17">
        <v>78.09</v>
      </c>
    </row>
    <row r="61" spans="1:5" ht="16" thickBot="1" x14ac:dyDescent="0.25">
      <c r="A61" s="20" t="s">
        <v>49</v>
      </c>
      <c r="B61" s="18">
        <v>2.4400000000000002E-2</v>
      </c>
      <c r="C61" s="19">
        <v>2.94</v>
      </c>
      <c r="D61" s="18">
        <v>2.7E-2</v>
      </c>
      <c r="E61" s="17">
        <v>87.13</v>
      </c>
    </row>
    <row r="62" spans="1:5" ht="16" thickBot="1" x14ac:dyDescent="0.25">
      <c r="A62" s="20" t="s">
        <v>34</v>
      </c>
      <c r="B62" s="18">
        <v>2.6100000000000002E-2</v>
      </c>
      <c r="C62" s="19">
        <v>2.56</v>
      </c>
      <c r="D62" s="18">
        <v>3.3700000000000001E-2</v>
      </c>
      <c r="E62" s="17">
        <v>79.28</v>
      </c>
    </row>
    <row r="63" spans="1:5" ht="16" thickBot="1" x14ac:dyDescent="0.25">
      <c r="A63" s="20" t="s">
        <v>35</v>
      </c>
      <c r="B63" s="18">
        <v>2.93E-2</v>
      </c>
      <c r="C63" s="19">
        <v>6.75</v>
      </c>
      <c r="D63" s="18">
        <v>6.9800000000000001E-2</v>
      </c>
      <c r="E63" s="17">
        <v>86.02</v>
      </c>
    </row>
    <row r="64" spans="1:5" ht="16" thickBot="1" x14ac:dyDescent="0.25">
      <c r="A64" s="20" t="s">
        <v>36</v>
      </c>
      <c r="B64" s="18">
        <v>3.7100000000000001E-2</v>
      </c>
      <c r="C64" s="19">
        <v>2.37</v>
      </c>
      <c r="D64" s="18">
        <v>2.47E-2</v>
      </c>
      <c r="E64" s="17">
        <v>116.61</v>
      </c>
    </row>
    <row r="65" spans="1:5" ht="16" thickBot="1" x14ac:dyDescent="0.25">
      <c r="A65" s="20" t="s">
        <v>38</v>
      </c>
      <c r="B65" s="18">
        <v>2.0899999999999998E-2</v>
      </c>
      <c r="C65" s="19">
        <v>3.8</v>
      </c>
      <c r="D65" s="18">
        <v>2.92E-2</v>
      </c>
      <c r="E65" s="17">
        <v>133.52000000000001</v>
      </c>
    </row>
    <row r="66" spans="1:5" ht="16" thickBot="1" x14ac:dyDescent="0.25">
      <c r="A66" s="16" t="s">
        <v>39</v>
      </c>
      <c r="B66" s="14">
        <v>4.6800000000000001E-2</v>
      </c>
      <c r="C66" s="15">
        <v>1.53</v>
      </c>
      <c r="D66" s="14">
        <v>3.5499999999999997E-2</v>
      </c>
      <c r="E66" s="13">
        <v>44.73</v>
      </c>
    </row>
    <row r="68" spans="1:5" ht="22" thickBot="1" x14ac:dyDescent="0.3">
      <c r="A68" s="2" t="s">
        <v>50</v>
      </c>
    </row>
    <row r="69" spans="1:5" ht="16" thickBot="1" x14ac:dyDescent="0.25">
      <c r="A69" s="23" t="s">
        <v>22</v>
      </c>
      <c r="B69" s="22" t="s">
        <v>3</v>
      </c>
      <c r="C69" s="22" t="s">
        <v>41</v>
      </c>
      <c r="D69" s="22" t="s">
        <v>42</v>
      </c>
      <c r="E69" s="21" t="s">
        <v>43</v>
      </c>
    </row>
    <row r="70" spans="1:5" ht="16" thickBot="1" x14ac:dyDescent="0.25">
      <c r="A70" s="20" t="s">
        <v>51</v>
      </c>
      <c r="B70" s="18">
        <v>3.3300000000000003E-2</v>
      </c>
      <c r="C70" s="19">
        <v>0.91</v>
      </c>
      <c r="D70" s="18">
        <v>2.8799999999999999E-2</v>
      </c>
      <c r="E70" s="17">
        <v>25.16</v>
      </c>
    </row>
    <row r="71" spans="1:5" ht="16" thickBot="1" x14ac:dyDescent="0.25">
      <c r="A71" s="20" t="s">
        <v>24</v>
      </c>
      <c r="B71" s="18">
        <v>2.3400000000000001E-2</v>
      </c>
      <c r="C71" s="19">
        <v>2.52</v>
      </c>
      <c r="D71" s="18">
        <v>1.6199999999999999E-2</v>
      </c>
      <c r="E71" s="17">
        <v>34.4</v>
      </c>
    </row>
    <row r="72" spans="1:5" ht="16" thickBot="1" x14ac:dyDescent="0.25">
      <c r="A72" s="20" t="s">
        <v>25</v>
      </c>
      <c r="B72" s="18">
        <v>3.0099999999999998E-2</v>
      </c>
      <c r="C72" s="19">
        <v>1.1599999999999999</v>
      </c>
      <c r="D72" s="18">
        <v>2.64E-2</v>
      </c>
      <c r="E72" s="17">
        <v>54.13</v>
      </c>
    </row>
    <row r="73" spans="1:5" ht="16" thickBot="1" x14ac:dyDescent="0.25">
      <c r="A73" s="20" t="s">
        <v>52</v>
      </c>
      <c r="B73" s="18">
        <v>3.5299999999999998E-2</v>
      </c>
      <c r="C73" s="19">
        <v>0.75</v>
      </c>
      <c r="D73" s="18">
        <v>6.8099999999999994E-2</v>
      </c>
      <c r="E73" s="17">
        <v>23.71</v>
      </c>
    </row>
    <row r="74" spans="1:5" ht="16" thickBot="1" x14ac:dyDescent="0.25">
      <c r="A74" s="20" t="s">
        <v>27</v>
      </c>
      <c r="B74" s="18">
        <v>2.12E-2</v>
      </c>
      <c r="C74" s="19">
        <v>1.78</v>
      </c>
      <c r="D74" s="18">
        <v>4.8000000000000001E-2</v>
      </c>
      <c r="E74" s="17">
        <v>47.18</v>
      </c>
    </row>
    <row r="75" spans="1:5" ht="16" thickBot="1" x14ac:dyDescent="0.25">
      <c r="A75" s="20" t="s">
        <v>28</v>
      </c>
      <c r="B75" s="18">
        <v>2.3699999999999999E-2</v>
      </c>
      <c r="C75" s="19">
        <v>2.79</v>
      </c>
      <c r="D75" s="18">
        <v>3.5499999999999997E-2</v>
      </c>
      <c r="E75" s="17">
        <v>45.9</v>
      </c>
    </row>
    <row r="76" spans="1:5" ht="16" thickBot="1" x14ac:dyDescent="0.25">
      <c r="A76" s="20" t="s">
        <v>30</v>
      </c>
      <c r="B76" s="18">
        <v>3.5099999999999999E-2</v>
      </c>
      <c r="C76" s="19">
        <v>1.82</v>
      </c>
      <c r="D76" s="18">
        <v>5.57E-2</v>
      </c>
      <c r="E76" s="17">
        <v>37.299999999999997</v>
      </c>
    </row>
    <row r="77" spans="1:5" ht="16" thickBot="1" x14ac:dyDescent="0.25">
      <c r="A77" s="20" t="s">
        <v>53</v>
      </c>
      <c r="B77" s="18">
        <v>2.9000000000000001E-2</v>
      </c>
      <c r="C77" s="19">
        <v>1.7</v>
      </c>
      <c r="D77" s="18">
        <v>2.5499999999999998E-2</v>
      </c>
      <c r="E77" s="17">
        <v>42.47</v>
      </c>
    </row>
    <row r="78" spans="1:5" ht="16" thickBot="1" x14ac:dyDescent="0.25">
      <c r="A78" s="20" t="s">
        <v>49</v>
      </c>
      <c r="B78" s="18">
        <v>2.92E-2</v>
      </c>
      <c r="C78" s="19">
        <v>2.54</v>
      </c>
      <c r="D78" s="18">
        <v>2.7799999999999998E-2</v>
      </c>
      <c r="E78" s="17">
        <v>84.85</v>
      </c>
    </row>
    <row r="79" spans="1:5" ht="16" thickBot="1" x14ac:dyDescent="0.25">
      <c r="A79" s="20" t="s">
        <v>35</v>
      </c>
      <c r="B79" s="18">
        <v>2.8400000000000002E-2</v>
      </c>
      <c r="C79" s="19">
        <v>1.42</v>
      </c>
      <c r="D79" s="18">
        <v>3.5799999999999998E-2</v>
      </c>
      <c r="E79" s="17">
        <v>56.99</v>
      </c>
    </row>
    <row r="80" spans="1:5" ht="16" thickBot="1" x14ac:dyDescent="0.25">
      <c r="A80" s="20" t="s">
        <v>36</v>
      </c>
      <c r="B80" s="18">
        <v>2.1999999999999999E-2</v>
      </c>
      <c r="C80" s="19">
        <v>2.88</v>
      </c>
      <c r="D80" s="18">
        <v>5.1299999999999998E-2</v>
      </c>
      <c r="E80" s="17">
        <v>29.4</v>
      </c>
    </row>
    <row r="81" spans="1:5" ht="16" thickBot="1" x14ac:dyDescent="0.25">
      <c r="A81" s="20" t="s">
        <v>38</v>
      </c>
      <c r="B81" s="18">
        <v>2.4E-2</v>
      </c>
      <c r="C81" s="19">
        <v>1.95</v>
      </c>
      <c r="D81" s="18">
        <v>2.0400000000000001E-2</v>
      </c>
      <c r="E81" s="17">
        <v>102.94</v>
      </c>
    </row>
    <row r="82" spans="1:5" ht="16" thickBot="1" x14ac:dyDescent="0.25">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tabSelected="1" topLeftCell="B1" zoomScaleNormal="100" workbookViewId="0">
      <pane ySplit="9" topLeftCell="A10" activePane="bottomLeft" state="frozen"/>
      <selection pane="bottomLeft" activeCell="E14" sqref="E14:F14"/>
    </sheetView>
  </sheetViews>
  <sheetFormatPr baseColWidth="10" defaultColWidth="9.33203125" defaultRowHeight="16" x14ac:dyDescent="0.2"/>
  <cols>
    <col min="1" max="1" width="1.5" style="6" customWidth="1"/>
    <col min="2" max="2" width="40.5" style="6" bestFit="1" customWidth="1"/>
    <col min="3" max="3" width="34.5" style="6" customWidth="1"/>
    <col min="4" max="4" width="11.5" style="6" customWidth="1"/>
    <col min="5" max="5" width="31.33203125" style="6" customWidth="1"/>
    <col min="6" max="6" width="136" style="6" customWidth="1"/>
    <col min="7" max="11" width="9.33203125" style="7"/>
    <col min="12" max="16384" width="9.33203125" style="6"/>
  </cols>
  <sheetData>
    <row r="1" spans="2:9" ht="24" customHeight="1" x14ac:dyDescent="0.2">
      <c r="B1" s="155"/>
      <c r="C1" s="155"/>
      <c r="D1" s="155"/>
      <c r="E1" s="155"/>
      <c r="F1" s="155"/>
    </row>
    <row r="2" spans="2:9" ht="24" customHeight="1" x14ac:dyDescent="0.2">
      <c r="B2" s="155"/>
      <c r="C2" s="155"/>
      <c r="D2" s="155"/>
      <c r="E2" s="155"/>
      <c r="F2" s="155"/>
    </row>
    <row r="3" spans="2:9" ht="24" customHeight="1" x14ac:dyDescent="0.2">
      <c r="B3" s="155"/>
      <c r="C3" s="155"/>
      <c r="D3" s="155"/>
      <c r="E3" s="155"/>
      <c r="F3" s="155"/>
    </row>
    <row r="4" spans="2:9" ht="49.5" customHeight="1" x14ac:dyDescent="0.2">
      <c r="B4" s="300" t="s">
        <v>54</v>
      </c>
      <c r="C4" s="300"/>
      <c r="D4" s="300"/>
      <c r="E4" s="300"/>
      <c r="F4" s="300"/>
    </row>
    <row r="5" spans="2:9" x14ac:dyDescent="0.2">
      <c r="B5" s="301" t="s">
        <v>55</v>
      </c>
      <c r="C5" s="301"/>
      <c r="D5" s="301"/>
      <c r="E5" s="301"/>
      <c r="F5" s="301"/>
    </row>
    <row r="6" spans="2:9" ht="4.5" customHeight="1" thickBot="1" x14ac:dyDescent="0.25">
      <c r="B6" s="156"/>
      <c r="C6" s="157"/>
      <c r="D6" s="157"/>
      <c r="E6" s="157"/>
      <c r="F6" s="158"/>
    </row>
    <row r="7" spans="2:9" ht="24" customHeight="1" thickBot="1" x14ac:dyDescent="0.25">
      <c r="B7" s="309" t="s">
        <v>56</v>
      </c>
      <c r="C7" s="310"/>
      <c r="D7" s="310"/>
      <c r="E7" s="310"/>
      <c r="F7" s="311"/>
      <c r="H7" s="54"/>
      <c r="I7" s="54"/>
    </row>
    <row r="8" spans="2:9" ht="3.75" customHeight="1" x14ac:dyDescent="0.2">
      <c r="B8" s="156"/>
      <c r="C8" s="157"/>
      <c r="D8" s="157"/>
      <c r="E8" s="157"/>
      <c r="F8" s="157"/>
    </row>
    <row r="9" spans="2:9" ht="25.5" customHeight="1" thickBot="1" x14ac:dyDescent="0.25">
      <c r="B9" s="317"/>
      <c r="C9" s="318"/>
      <c r="D9" s="318"/>
      <c r="E9" s="318"/>
      <c r="F9" s="318"/>
    </row>
    <row r="10" spans="2:9" ht="24" customHeight="1" thickBot="1" x14ac:dyDescent="0.25">
      <c r="B10" s="55" t="s">
        <v>57</v>
      </c>
      <c r="C10" s="56" t="s">
        <v>58</v>
      </c>
      <c r="D10" s="56" t="s">
        <v>59</v>
      </c>
      <c r="E10" s="56" t="s">
        <v>60</v>
      </c>
      <c r="F10" s="57" t="s">
        <v>61</v>
      </c>
    </row>
    <row r="11" spans="2:9" ht="21" customHeight="1" thickBot="1" x14ac:dyDescent="0.25">
      <c r="B11" s="289" t="s">
        <v>62</v>
      </c>
      <c r="C11" s="159" t="s">
        <v>9</v>
      </c>
      <c r="D11" s="160">
        <v>18</v>
      </c>
      <c r="E11" s="161" t="s">
        <v>63</v>
      </c>
      <c r="F11" s="162" t="s">
        <v>64</v>
      </c>
    </row>
    <row r="12" spans="2:9" ht="21" customHeight="1" thickBot="1" x14ac:dyDescent="0.25">
      <c r="B12" s="290"/>
      <c r="C12" s="159" t="s">
        <v>4</v>
      </c>
      <c r="D12" s="160">
        <v>6.5</v>
      </c>
      <c r="E12" s="161" t="s">
        <v>63</v>
      </c>
      <c r="F12" s="162" t="s">
        <v>64</v>
      </c>
    </row>
    <row r="13" spans="2:9" ht="34" customHeight="1" x14ac:dyDescent="0.2">
      <c r="B13" s="290"/>
      <c r="C13" s="163" t="s">
        <v>65</v>
      </c>
      <c r="D13" s="164">
        <v>9.5</v>
      </c>
      <c r="E13" s="161" t="s">
        <v>63</v>
      </c>
      <c r="F13" s="165" t="s">
        <v>66</v>
      </c>
    </row>
    <row r="14" spans="2:9" ht="34" customHeight="1" x14ac:dyDescent="0.2">
      <c r="B14" s="290"/>
      <c r="C14" s="163"/>
      <c r="D14" s="164"/>
      <c r="E14" s="276"/>
      <c r="F14" s="277"/>
    </row>
    <row r="15" spans="2:9" ht="21.75" customHeight="1" thickBot="1" x14ac:dyDescent="0.25">
      <c r="B15" s="291"/>
      <c r="C15" s="166" t="s">
        <v>67</v>
      </c>
      <c r="D15" s="167">
        <v>12.5</v>
      </c>
      <c r="E15" s="168" t="s">
        <v>68</v>
      </c>
      <c r="F15" s="169" t="s">
        <v>69</v>
      </c>
    </row>
    <row r="16" spans="2:9" ht="21.75" customHeight="1" x14ac:dyDescent="0.2">
      <c r="B16" s="112"/>
      <c r="C16" s="186"/>
      <c r="D16" s="279"/>
      <c r="E16" s="170"/>
      <c r="F16" s="280"/>
    </row>
    <row r="17" spans="2:11" ht="17" thickBot="1" x14ac:dyDescent="0.25">
      <c r="B17" s="8"/>
      <c r="C17" s="170"/>
      <c r="D17" s="170"/>
      <c r="E17" s="170"/>
      <c r="F17" s="171"/>
    </row>
    <row r="18" spans="2:11" ht="21" customHeight="1" x14ac:dyDescent="0.2">
      <c r="B18" s="289" t="s">
        <v>70</v>
      </c>
      <c r="C18" s="172" t="s">
        <v>71</v>
      </c>
      <c r="D18" s="173">
        <v>12</v>
      </c>
      <c r="E18" s="172" t="s">
        <v>72</v>
      </c>
      <c r="F18" s="174" t="s">
        <v>73</v>
      </c>
    </row>
    <row r="19" spans="2:11" ht="21" customHeight="1" x14ac:dyDescent="0.2">
      <c r="B19" s="303"/>
      <c r="C19" s="161" t="s">
        <v>74</v>
      </c>
      <c r="D19" s="175">
        <v>22</v>
      </c>
      <c r="E19" s="161" t="s">
        <v>72</v>
      </c>
      <c r="F19" s="176" t="s">
        <v>73</v>
      </c>
    </row>
    <row r="20" spans="2:11" ht="21.75" customHeight="1" thickBot="1" x14ac:dyDescent="0.25">
      <c r="B20" s="304"/>
      <c r="C20" s="177" t="s">
        <v>75</v>
      </c>
      <c r="D20" s="178">
        <v>42</v>
      </c>
      <c r="E20" s="168" t="s">
        <v>72</v>
      </c>
      <c r="F20" s="179" t="s">
        <v>73</v>
      </c>
    </row>
    <row r="21" spans="2:11" ht="17.25" customHeight="1" thickBot="1" x14ac:dyDescent="0.25">
      <c r="B21" s="10"/>
      <c r="C21" s="180"/>
      <c r="D21" s="180"/>
      <c r="E21" s="180"/>
      <c r="F21" s="181"/>
    </row>
    <row r="22" spans="2:11" ht="31.5" customHeight="1" x14ac:dyDescent="0.2">
      <c r="B22" s="292" t="s">
        <v>76</v>
      </c>
      <c r="C22" s="172" t="s">
        <v>77</v>
      </c>
      <c r="D22" s="182">
        <v>29</v>
      </c>
      <c r="E22" s="172" t="s">
        <v>63</v>
      </c>
      <c r="F22" s="183" t="s">
        <v>78</v>
      </c>
    </row>
    <row r="23" spans="2:11" ht="31.5" customHeight="1" x14ac:dyDescent="0.2">
      <c r="B23" s="302"/>
      <c r="C23" s="161" t="s">
        <v>79</v>
      </c>
      <c r="D23" s="184">
        <v>38</v>
      </c>
      <c r="E23" s="161" t="s">
        <v>63</v>
      </c>
      <c r="F23" s="185" t="s">
        <v>80</v>
      </c>
    </row>
    <row r="24" spans="2:11" ht="48.75" customHeight="1" x14ac:dyDescent="0.2">
      <c r="B24" s="302"/>
      <c r="C24" s="161" t="s">
        <v>81</v>
      </c>
      <c r="D24" s="184">
        <v>38</v>
      </c>
      <c r="E24" s="161" t="s">
        <v>63</v>
      </c>
      <c r="F24" s="185" t="s">
        <v>82</v>
      </c>
    </row>
    <row r="25" spans="2:11" ht="17.25" customHeight="1" thickBot="1" x14ac:dyDescent="0.25">
      <c r="B25" s="10"/>
      <c r="C25" s="180"/>
      <c r="D25" s="180"/>
      <c r="E25" s="180"/>
      <c r="F25" s="181"/>
    </row>
    <row r="26" spans="2:11" ht="22.5" customHeight="1" x14ac:dyDescent="0.2">
      <c r="B26" s="292" t="s">
        <v>83</v>
      </c>
      <c r="C26" s="307" t="s">
        <v>84</v>
      </c>
      <c r="D26" s="312">
        <v>22</v>
      </c>
      <c r="E26" s="307" t="s">
        <v>85</v>
      </c>
      <c r="F26" s="305" t="s">
        <v>86</v>
      </c>
    </row>
    <row r="27" spans="2:11" ht="22.5" customHeight="1" thickBot="1" x14ac:dyDescent="0.25">
      <c r="B27" s="293"/>
      <c r="C27" s="308"/>
      <c r="D27" s="313"/>
      <c r="E27" s="308"/>
      <c r="F27" s="306"/>
    </row>
    <row r="28" spans="2:11" ht="18" customHeight="1" x14ac:dyDescent="0.2">
      <c r="B28" s="11"/>
      <c r="C28" s="186"/>
      <c r="D28" s="186"/>
      <c r="E28" s="186"/>
      <c r="F28" s="187"/>
    </row>
    <row r="29" spans="2:11" s="59" customFormat="1" ht="17" x14ac:dyDescent="0.2">
      <c r="B29" s="52" t="s">
        <v>87</v>
      </c>
      <c r="C29" s="53"/>
      <c r="D29" s="53"/>
      <c r="E29" s="53"/>
      <c r="F29" s="53"/>
      <c r="G29" s="58"/>
      <c r="H29" s="58"/>
      <c r="I29" s="58"/>
      <c r="J29" s="58"/>
      <c r="K29" s="58"/>
    </row>
    <row r="30" spans="2:11" ht="3.75" customHeight="1" x14ac:dyDescent="0.2">
      <c r="B30" s="60"/>
      <c r="C30" s="60"/>
      <c r="D30" s="60"/>
      <c r="E30" s="60"/>
      <c r="F30" s="157"/>
    </row>
    <row r="31" spans="2:11" ht="17" x14ac:dyDescent="0.2">
      <c r="B31" s="61" t="s">
        <v>88</v>
      </c>
      <c r="C31" s="62" t="s">
        <v>89</v>
      </c>
      <c r="D31" s="296" t="s">
        <v>90</v>
      </c>
      <c r="E31" s="296"/>
      <c r="F31" s="63" t="s">
        <v>61</v>
      </c>
    </row>
    <row r="32" spans="2:11" s="9" customFormat="1" ht="34" x14ac:dyDescent="0.2">
      <c r="B32" s="12" t="s">
        <v>91</v>
      </c>
      <c r="C32" s="48" t="s">
        <v>92</v>
      </c>
      <c r="D32" s="294">
        <v>500</v>
      </c>
      <c r="E32" s="295"/>
      <c r="F32" s="188" t="s">
        <v>93</v>
      </c>
      <c r="G32" s="64"/>
      <c r="H32" s="65"/>
      <c r="I32" s="64"/>
      <c r="J32" s="64"/>
      <c r="K32" s="64"/>
    </row>
    <row r="33" spans="2:11" s="9" customFormat="1" ht="18.75" customHeight="1" x14ac:dyDescent="0.2">
      <c r="B33" s="95"/>
      <c r="C33" s="49"/>
      <c r="D33" s="189"/>
      <c r="E33" s="189"/>
      <c r="F33" s="190"/>
      <c r="G33" s="64"/>
      <c r="H33" s="65"/>
      <c r="I33" s="64"/>
      <c r="J33" s="64"/>
      <c r="K33" s="64"/>
    </row>
    <row r="34" spans="2:11" ht="17" x14ac:dyDescent="0.2">
      <c r="B34" s="52" t="s">
        <v>94</v>
      </c>
      <c r="C34" s="53"/>
      <c r="D34" s="53"/>
      <c r="E34" s="53"/>
      <c r="F34" s="53"/>
    </row>
    <row r="35" spans="2:11" s="9" customFormat="1" ht="25.5" customHeight="1" x14ac:dyDescent="0.2">
      <c r="B35" s="61"/>
      <c r="C35" s="62" t="s">
        <v>95</v>
      </c>
      <c r="D35" s="296" t="s">
        <v>90</v>
      </c>
      <c r="E35" s="296"/>
      <c r="F35" s="63" t="s">
        <v>61</v>
      </c>
      <c r="G35" s="64"/>
      <c r="H35" s="65"/>
      <c r="I35" s="64"/>
      <c r="J35" s="64"/>
      <c r="K35" s="64"/>
    </row>
    <row r="36" spans="2:11" ht="21" customHeight="1" x14ac:dyDescent="0.2">
      <c r="B36" s="50" t="s">
        <v>96</v>
      </c>
      <c r="C36" s="48" t="s">
        <v>97</v>
      </c>
      <c r="D36" s="287">
        <v>500</v>
      </c>
      <c r="E36" s="288"/>
      <c r="F36" s="314" t="s">
        <v>98</v>
      </c>
      <c r="G36" s="66"/>
    </row>
    <row r="37" spans="2:11" s="59" customFormat="1" x14ac:dyDescent="0.2">
      <c r="B37" s="50" t="s">
        <v>17</v>
      </c>
      <c r="C37" s="48" t="s">
        <v>99</v>
      </c>
      <c r="D37" s="287">
        <v>500</v>
      </c>
      <c r="E37" s="288"/>
      <c r="F37" s="315"/>
      <c r="G37" s="58"/>
      <c r="H37" s="58"/>
      <c r="I37" s="58"/>
      <c r="J37" s="58"/>
      <c r="K37" s="58"/>
    </row>
    <row r="38" spans="2:11" s="59" customFormat="1" x14ac:dyDescent="0.2">
      <c r="B38" s="50" t="s">
        <v>100</v>
      </c>
      <c r="C38" s="48" t="s">
        <v>101</v>
      </c>
      <c r="D38" s="287">
        <v>500</v>
      </c>
      <c r="E38" s="288"/>
      <c r="F38" s="315"/>
      <c r="G38" s="58"/>
      <c r="H38" s="58"/>
      <c r="I38" s="58"/>
      <c r="J38" s="58"/>
      <c r="K38" s="58"/>
    </row>
    <row r="39" spans="2:11" s="59" customFormat="1" x14ac:dyDescent="0.2">
      <c r="B39" s="50" t="s">
        <v>102</v>
      </c>
      <c r="C39" s="48"/>
      <c r="D39" s="287" t="s">
        <v>103</v>
      </c>
      <c r="E39" s="288"/>
      <c r="F39" s="316"/>
      <c r="G39" s="58"/>
      <c r="H39" s="58"/>
      <c r="I39" s="58"/>
      <c r="J39" s="58"/>
      <c r="K39" s="58"/>
    </row>
    <row r="40" spans="2:11" s="59" customFormat="1" x14ac:dyDescent="0.2">
      <c r="B40" s="51"/>
      <c r="C40" s="49"/>
      <c r="D40" s="49"/>
      <c r="E40" s="49"/>
      <c r="F40" s="67"/>
      <c r="G40" s="58"/>
      <c r="H40" s="58"/>
      <c r="I40" s="58"/>
      <c r="J40" s="58"/>
      <c r="K40" s="58"/>
    </row>
    <row r="41" spans="2:11" ht="17" x14ac:dyDescent="0.2">
      <c r="B41" s="52" t="s">
        <v>104</v>
      </c>
      <c r="C41" s="53"/>
      <c r="D41" s="53"/>
      <c r="E41" s="53"/>
      <c r="F41" s="53"/>
    </row>
    <row r="42" spans="2:11" s="9" customFormat="1" ht="18.75" customHeight="1" x14ac:dyDescent="0.2">
      <c r="B42" s="61"/>
      <c r="C42" s="62" t="s">
        <v>95</v>
      </c>
      <c r="D42" s="296" t="s">
        <v>90</v>
      </c>
      <c r="E42" s="296"/>
      <c r="F42" s="63" t="s">
        <v>61</v>
      </c>
      <c r="G42" s="64"/>
      <c r="H42" s="65"/>
      <c r="I42" s="64"/>
      <c r="J42" s="64"/>
      <c r="K42" s="64"/>
    </row>
    <row r="43" spans="2:11" ht="21" customHeight="1" x14ac:dyDescent="0.2">
      <c r="B43" s="50" t="s">
        <v>17</v>
      </c>
      <c r="C43" s="48" t="s">
        <v>105</v>
      </c>
      <c r="D43" s="287">
        <v>600</v>
      </c>
      <c r="E43" s="288"/>
      <c r="F43" s="314" t="s">
        <v>106</v>
      </c>
      <c r="G43" s="66"/>
    </row>
    <row r="44" spans="2:11" s="59" customFormat="1" ht="41.25" customHeight="1" x14ac:dyDescent="0.2">
      <c r="B44" s="50" t="s">
        <v>107</v>
      </c>
      <c r="C44" s="48" t="s">
        <v>108</v>
      </c>
      <c r="D44" s="287">
        <v>600</v>
      </c>
      <c r="E44" s="288"/>
      <c r="F44" s="316"/>
      <c r="G44" s="58"/>
      <c r="H44" s="58"/>
      <c r="I44" s="58"/>
      <c r="J44" s="58"/>
      <c r="K44" s="58"/>
    </row>
    <row r="45" spans="2:11" s="59" customFormat="1" ht="20" customHeight="1" x14ac:dyDescent="0.2">
      <c r="B45" s="51"/>
      <c r="C45" s="49"/>
      <c r="D45" s="49"/>
      <c r="E45" s="49"/>
      <c r="F45" s="67"/>
      <c r="G45" s="58"/>
      <c r="H45" s="58"/>
      <c r="I45" s="58"/>
      <c r="J45" s="58"/>
      <c r="K45" s="58"/>
    </row>
    <row r="47" spans="2:11" ht="17" x14ac:dyDescent="0.2">
      <c r="B47" s="52" t="s">
        <v>109</v>
      </c>
      <c r="C47" s="53"/>
      <c r="D47" s="53"/>
      <c r="E47" s="53"/>
      <c r="F47" s="53"/>
    </row>
    <row r="48" spans="2:11" s="9" customFormat="1" ht="18" customHeight="1" x14ac:dyDescent="0.2">
      <c r="B48" s="61"/>
      <c r="C48" s="62" t="s">
        <v>95</v>
      </c>
      <c r="D48" s="297" t="s">
        <v>90</v>
      </c>
      <c r="E48" s="297"/>
      <c r="F48" s="63" t="s">
        <v>61</v>
      </c>
      <c r="G48" s="64"/>
      <c r="H48" s="65"/>
      <c r="I48" s="64"/>
      <c r="J48" s="64"/>
      <c r="K48" s="64"/>
    </row>
    <row r="49" spans="2:7" ht="21" customHeight="1" x14ac:dyDescent="0.2">
      <c r="B49" s="90" t="s">
        <v>109</v>
      </c>
      <c r="C49" s="89" t="s">
        <v>110</v>
      </c>
      <c r="D49" s="298">
        <v>1000</v>
      </c>
      <c r="E49" s="299"/>
      <c r="F49" s="92" t="s">
        <v>111</v>
      </c>
      <c r="G49" s="66"/>
    </row>
    <row r="50" spans="2:7" ht="21" customHeight="1" x14ac:dyDescent="0.2">
      <c r="B50" s="91" t="s">
        <v>112</v>
      </c>
      <c r="C50" s="89" t="s">
        <v>110</v>
      </c>
      <c r="D50" s="298">
        <v>2500</v>
      </c>
      <c r="E50" s="299"/>
      <c r="F50" s="92" t="s">
        <v>113</v>
      </c>
      <c r="G50" s="66"/>
    </row>
    <row r="52" spans="2:7" ht="17" x14ac:dyDescent="0.2">
      <c r="B52" s="52" t="s">
        <v>114</v>
      </c>
      <c r="C52" s="53"/>
      <c r="D52" s="53"/>
      <c r="E52" s="53"/>
      <c r="F52" s="53"/>
    </row>
    <row r="53" spans="2:7" ht="17" x14ac:dyDescent="0.2">
      <c r="B53" s="61"/>
      <c r="C53" s="62" t="s">
        <v>95</v>
      </c>
      <c r="D53" s="319" t="s">
        <v>90</v>
      </c>
      <c r="E53" s="319"/>
      <c r="F53" s="63" t="s">
        <v>61</v>
      </c>
    </row>
    <row r="54" spans="2:7" x14ac:dyDescent="0.2">
      <c r="B54" s="90" t="s">
        <v>115</v>
      </c>
      <c r="C54" s="89" t="s">
        <v>116</v>
      </c>
      <c r="D54" s="298">
        <v>2500</v>
      </c>
      <c r="E54" s="299"/>
      <c r="F54" s="93" t="s">
        <v>117</v>
      </c>
    </row>
    <row r="55" spans="2:7" x14ac:dyDescent="0.2">
      <c r="B55" s="90" t="s">
        <v>118</v>
      </c>
      <c r="C55" s="89" t="s">
        <v>119</v>
      </c>
      <c r="D55" s="298">
        <v>2500</v>
      </c>
      <c r="E55" s="299"/>
      <c r="F55" s="94"/>
    </row>
    <row r="57" spans="2:7" ht="17" x14ac:dyDescent="0.2">
      <c r="B57" s="52" t="s">
        <v>120</v>
      </c>
      <c r="C57" s="53"/>
      <c r="D57" s="53"/>
      <c r="E57" s="53"/>
      <c r="F57" s="53"/>
    </row>
    <row r="58" spans="2:7" ht="17" x14ac:dyDescent="0.2">
      <c r="B58" s="61"/>
      <c r="C58" s="62" t="s">
        <v>95</v>
      </c>
      <c r="D58" s="319" t="s">
        <v>90</v>
      </c>
      <c r="E58" s="319"/>
      <c r="F58" s="63" t="s">
        <v>61</v>
      </c>
    </row>
    <row r="59" spans="2:7" x14ac:dyDescent="0.2">
      <c r="B59" s="90" t="s">
        <v>121</v>
      </c>
      <c r="C59" s="89" t="s">
        <v>110</v>
      </c>
      <c r="D59" s="298">
        <v>1500</v>
      </c>
      <c r="E59" s="299"/>
      <c r="F59" s="92" t="s">
        <v>122</v>
      </c>
    </row>
  </sheetData>
  <mergeCells count="32">
    <mergeCell ref="D58:E58"/>
    <mergeCell ref="D59:E59"/>
    <mergeCell ref="D53:E53"/>
    <mergeCell ref="D54:E54"/>
    <mergeCell ref="D55:E55"/>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44:E44"/>
    <mergeCell ref="B11:B15"/>
    <mergeCell ref="B26:B27"/>
    <mergeCell ref="D32:E32"/>
    <mergeCell ref="D35:E35"/>
    <mergeCell ref="D36:E36"/>
    <mergeCell ref="D37:E37"/>
    <mergeCell ref="D31:E31"/>
    <mergeCell ref="D39:E39"/>
    <mergeCell ref="D42:E42"/>
    <mergeCell ref="D43:E43"/>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baseColWidth="10" defaultColWidth="8.6640625" defaultRowHeight="14" x14ac:dyDescent="0.2"/>
  <cols>
    <col min="1" max="1" width="4.33203125" style="72" customWidth="1"/>
    <col min="2" max="13" width="8.6640625" style="72"/>
    <col min="14" max="14" width="7.6640625" style="72" customWidth="1"/>
    <col min="15" max="16384" width="8.6640625" style="72"/>
  </cols>
  <sheetData>
    <row r="1" spans="1:27" x14ac:dyDescent="0.2">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x14ac:dyDescent="0.2">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x14ac:dyDescent="0.2">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 x14ac:dyDescent="0.2">
      <c r="A5" s="73"/>
      <c r="B5" s="321" t="s">
        <v>123</v>
      </c>
      <c r="C5" s="322"/>
      <c r="D5" s="322"/>
      <c r="E5" s="322"/>
      <c r="F5" s="322"/>
      <c r="G5" s="322"/>
      <c r="H5" s="322"/>
      <c r="I5" s="322"/>
      <c r="J5" s="322"/>
      <c r="K5" s="322"/>
      <c r="L5" s="322"/>
      <c r="M5" s="322"/>
      <c r="N5" s="322"/>
      <c r="O5" s="322"/>
      <c r="P5" s="322"/>
      <c r="Q5" s="322"/>
      <c r="R5" s="322"/>
      <c r="S5" s="322"/>
      <c r="T5" s="322"/>
      <c r="U5" s="322"/>
      <c r="V5" s="322"/>
      <c r="W5" s="322"/>
      <c r="X5" s="322"/>
      <c r="Y5" s="323"/>
    </row>
    <row r="6" spans="1:27" x14ac:dyDescent="0.2">
      <c r="A6" s="73"/>
      <c r="B6" s="75"/>
      <c r="C6" s="68"/>
      <c r="D6" s="68"/>
      <c r="E6" s="68"/>
      <c r="F6" s="68"/>
      <c r="G6" s="68"/>
      <c r="H6" s="68"/>
      <c r="I6" s="68"/>
      <c r="J6" s="68"/>
      <c r="K6" s="68"/>
      <c r="L6" s="68"/>
      <c r="M6" s="68"/>
      <c r="N6" s="68"/>
      <c r="O6" s="68"/>
      <c r="P6" s="68"/>
      <c r="Q6" s="68"/>
      <c r="R6" s="68"/>
      <c r="S6" s="68"/>
      <c r="T6" s="68"/>
      <c r="U6" s="68"/>
      <c r="V6" s="68"/>
      <c r="W6" s="68"/>
      <c r="X6" s="68"/>
      <c r="Y6" s="74"/>
    </row>
    <row r="7" spans="1:27" ht="19" x14ac:dyDescent="0.25">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x14ac:dyDescent="0.2">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x14ac:dyDescent="0.2">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x14ac:dyDescent="0.2">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x14ac:dyDescent="0.2">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x14ac:dyDescent="0.2">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x14ac:dyDescent="0.2">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x14ac:dyDescent="0.2">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x14ac:dyDescent="0.2">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x14ac:dyDescent="0.2">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x14ac:dyDescent="0.2">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x14ac:dyDescent="0.2">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x14ac:dyDescent="0.2">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x14ac:dyDescent="0.2">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x14ac:dyDescent="0.2">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x14ac:dyDescent="0.2">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x14ac:dyDescent="0.2">
      <c r="A23" s="73"/>
      <c r="B23" s="321" t="s">
        <v>143</v>
      </c>
      <c r="C23" s="322"/>
      <c r="D23" s="322"/>
      <c r="E23" s="322"/>
      <c r="F23" s="322"/>
      <c r="G23" s="322"/>
      <c r="H23" s="322"/>
      <c r="I23" s="322"/>
      <c r="J23" s="322"/>
      <c r="K23" s="322"/>
      <c r="L23" s="322"/>
      <c r="M23" s="322"/>
      <c r="N23" s="322"/>
      <c r="O23" s="322"/>
      <c r="P23" s="322"/>
      <c r="Q23" s="322"/>
      <c r="R23" s="322"/>
      <c r="S23" s="322"/>
      <c r="T23" s="322"/>
      <c r="U23" s="322"/>
      <c r="V23" s="322"/>
      <c r="W23" s="322"/>
      <c r="X23" s="322"/>
      <c r="Y23" s="323"/>
    </row>
    <row r="24" spans="1:25" x14ac:dyDescent="0.2">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9" x14ac:dyDescent="0.25">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x14ac:dyDescent="0.2">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x14ac:dyDescent="0.2">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x14ac:dyDescent="0.2">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x14ac:dyDescent="0.2">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x14ac:dyDescent="0.2">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9" x14ac:dyDescent="0.25">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x14ac:dyDescent="0.2">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x14ac:dyDescent="0.2">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x14ac:dyDescent="0.2">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x14ac:dyDescent="0.2">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x14ac:dyDescent="0.2">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x14ac:dyDescent="0.2">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9" x14ac:dyDescent="0.2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x14ac:dyDescent="0.2">
      <c r="A39" s="73"/>
      <c r="B39" s="98"/>
      <c r="C39" s="99"/>
      <c r="D39" s="320" t="s">
        <v>163</v>
      </c>
      <c r="E39" s="320"/>
      <c r="F39" s="320"/>
      <c r="G39" s="320"/>
      <c r="H39" s="320"/>
      <c r="I39" s="320"/>
      <c r="J39" s="320"/>
      <c r="K39" s="320"/>
      <c r="L39" s="320"/>
      <c r="M39" s="320"/>
      <c r="N39" s="320"/>
      <c r="O39" s="320"/>
      <c r="P39" s="320"/>
      <c r="Q39" s="320"/>
      <c r="R39" s="320"/>
      <c r="S39" s="320"/>
      <c r="T39" s="320"/>
      <c r="U39" s="320"/>
      <c r="V39" s="320"/>
      <c r="W39" s="320"/>
      <c r="X39" s="320"/>
      <c r="Y39" s="100"/>
    </row>
    <row r="41" spans="1:25" x14ac:dyDescent="0.2">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zoomScale="120" zoomScaleNormal="120" workbookViewId="0">
      <selection activeCell="E27" sqref="E24:E27"/>
    </sheetView>
  </sheetViews>
  <sheetFormatPr baseColWidth="10" defaultColWidth="8.83203125" defaultRowHeight="15" x14ac:dyDescent="0.2"/>
  <cols>
    <col min="1" max="1" width="51.5" customWidth="1"/>
    <col min="2" max="2" width="46.83203125" customWidth="1"/>
    <col min="3" max="3" width="37.6640625" customWidth="1"/>
    <col min="4" max="4" width="44.33203125" customWidth="1"/>
    <col min="5" max="5" width="20.83203125" customWidth="1"/>
    <col min="6" max="6" width="107.5" customWidth="1"/>
  </cols>
  <sheetData>
    <row r="2" spans="1:6" ht="14.5" customHeight="1" x14ac:dyDescent="0.2">
      <c r="A2" s="324" t="s">
        <v>164</v>
      </c>
    </row>
    <row r="3" spans="1:6" ht="18" customHeight="1" x14ac:dyDescent="0.2">
      <c r="A3" s="324"/>
      <c r="E3" s="109"/>
    </row>
    <row r="4" spans="1:6" ht="18" customHeight="1" x14ac:dyDescent="0.2">
      <c r="A4" s="108"/>
      <c r="E4" s="109"/>
    </row>
    <row r="5" spans="1:6" ht="18" customHeight="1" x14ac:dyDescent="0.2">
      <c r="A5" s="115" t="s">
        <v>110</v>
      </c>
      <c r="B5" s="115" t="s">
        <v>165</v>
      </c>
      <c r="C5" s="115" t="s">
        <v>166</v>
      </c>
      <c r="D5" s="115" t="s">
        <v>167</v>
      </c>
      <c r="E5" s="116" t="s">
        <v>59</v>
      </c>
      <c r="F5" s="115" t="s">
        <v>168</v>
      </c>
    </row>
    <row r="6" spans="1:6" ht="32" x14ac:dyDescent="0.2">
      <c r="A6" s="117" t="s">
        <v>169</v>
      </c>
      <c r="B6" s="119" t="s">
        <v>170</v>
      </c>
      <c r="C6" s="117" t="s">
        <v>85</v>
      </c>
      <c r="D6" s="117" t="s">
        <v>171</v>
      </c>
      <c r="E6" s="118">
        <v>100</v>
      </c>
      <c r="F6" s="119" t="s">
        <v>172</v>
      </c>
    </row>
    <row r="7" spans="1:6" x14ac:dyDescent="0.2">
      <c r="E7" s="109"/>
      <c r="F7" s="114"/>
    </row>
    <row r="8" spans="1:6" ht="16" x14ac:dyDescent="0.2">
      <c r="A8" s="110" t="s">
        <v>173</v>
      </c>
      <c r="B8" s="110" t="s">
        <v>174</v>
      </c>
      <c r="C8" s="110" t="s">
        <v>166</v>
      </c>
      <c r="D8" s="110" t="s">
        <v>171</v>
      </c>
      <c r="E8" s="111" t="s">
        <v>59</v>
      </c>
      <c r="F8" s="120" t="s">
        <v>168</v>
      </c>
    </row>
    <row r="9" spans="1:6" ht="30.75" customHeight="1" x14ac:dyDescent="0.2">
      <c r="A9" t="s">
        <v>175</v>
      </c>
      <c r="B9" s="325" t="s">
        <v>176</v>
      </c>
      <c r="C9" t="s">
        <v>177</v>
      </c>
      <c r="D9" t="s">
        <v>171</v>
      </c>
      <c r="E9" s="109">
        <v>132</v>
      </c>
      <c r="F9" s="326" t="s">
        <v>178</v>
      </c>
    </row>
    <row r="10" spans="1:6" x14ac:dyDescent="0.2">
      <c r="A10" t="s">
        <v>179</v>
      </c>
      <c r="B10" s="325"/>
      <c r="C10" t="s">
        <v>180</v>
      </c>
      <c r="D10" t="s">
        <v>171</v>
      </c>
      <c r="E10" s="109">
        <v>130</v>
      </c>
      <c r="F10" s="326"/>
    </row>
    <row r="11" spans="1:6" x14ac:dyDescent="0.2">
      <c r="A11" t="s">
        <v>181</v>
      </c>
      <c r="B11" s="325"/>
      <c r="C11" t="s">
        <v>180</v>
      </c>
      <c r="D11" t="s">
        <v>171</v>
      </c>
      <c r="E11" s="109">
        <v>132</v>
      </c>
      <c r="F11" s="326"/>
    </row>
    <row r="12" spans="1:6" x14ac:dyDescent="0.2">
      <c r="A12" t="s">
        <v>182</v>
      </c>
      <c r="B12" s="325"/>
      <c r="C12" t="s">
        <v>183</v>
      </c>
      <c r="D12" t="s">
        <v>171</v>
      </c>
      <c r="E12" s="109">
        <v>140</v>
      </c>
      <c r="F12" s="326"/>
    </row>
    <row r="13" spans="1:6" x14ac:dyDescent="0.2">
      <c r="A13" t="s">
        <v>184</v>
      </c>
      <c r="B13" s="325"/>
      <c r="C13" t="s">
        <v>185</v>
      </c>
      <c r="D13" t="s">
        <v>171</v>
      </c>
      <c r="E13" s="109">
        <v>132</v>
      </c>
      <c r="F13" s="326"/>
    </row>
    <row r="14" spans="1:6" x14ac:dyDescent="0.2">
      <c r="A14" t="s">
        <v>186</v>
      </c>
      <c r="B14" s="325"/>
      <c r="C14" t="s">
        <v>187</v>
      </c>
      <c r="D14" t="s">
        <v>171</v>
      </c>
      <c r="E14" s="109">
        <v>127</v>
      </c>
      <c r="F14" s="326"/>
    </row>
    <row r="15" spans="1:6" x14ac:dyDescent="0.2">
      <c r="A15" t="s">
        <v>188</v>
      </c>
      <c r="B15" s="325"/>
      <c r="C15" t="s">
        <v>189</v>
      </c>
      <c r="D15" t="s">
        <v>171</v>
      </c>
      <c r="E15" s="109">
        <v>135</v>
      </c>
      <c r="F15" s="326"/>
    </row>
    <row r="16" spans="1:6" x14ac:dyDescent="0.2">
      <c r="B16" s="325"/>
      <c r="E16" s="109"/>
      <c r="F16" s="114"/>
    </row>
    <row r="17" spans="1:6" x14ac:dyDescent="0.2">
      <c r="C17" s="114"/>
      <c r="E17" s="109"/>
    </row>
    <row r="18" spans="1:6" x14ac:dyDescent="0.2">
      <c r="E18" s="109"/>
    </row>
    <row r="19" spans="1:6" x14ac:dyDescent="0.2">
      <c r="E19" s="109"/>
    </row>
    <row r="21" spans="1:6" x14ac:dyDescent="0.2">
      <c r="A21" s="324" t="s">
        <v>190</v>
      </c>
    </row>
    <row r="22" spans="1:6" x14ac:dyDescent="0.2">
      <c r="A22" s="324"/>
    </row>
    <row r="23" spans="1:6" ht="18" customHeight="1" x14ac:dyDescent="0.2">
      <c r="A23" s="282" t="s">
        <v>191</v>
      </c>
      <c r="B23" s="282" t="s">
        <v>165</v>
      </c>
      <c r="C23" s="282" t="s">
        <v>167</v>
      </c>
      <c r="D23" s="283" t="s">
        <v>59</v>
      </c>
      <c r="E23" s="282" t="s">
        <v>168</v>
      </c>
      <c r="F23" s="282" t="s">
        <v>192</v>
      </c>
    </row>
    <row r="24" spans="1:6" ht="269" customHeight="1" x14ac:dyDescent="0.2">
      <c r="A24" s="281" t="s">
        <v>193</v>
      </c>
      <c r="B24" s="325" t="s">
        <v>194</v>
      </c>
      <c r="C24" s="327" t="s">
        <v>195</v>
      </c>
      <c r="D24" s="284">
        <v>100</v>
      </c>
      <c r="E24" s="343">
        <v>37500</v>
      </c>
      <c r="F24" s="325" t="s">
        <v>197</v>
      </c>
    </row>
    <row r="25" spans="1:6" x14ac:dyDescent="0.2">
      <c r="A25" s="281" t="s">
        <v>198</v>
      </c>
      <c r="B25" s="327"/>
      <c r="C25" s="327"/>
      <c r="D25" s="284">
        <v>122</v>
      </c>
      <c r="E25" s="327"/>
      <c r="F25" s="325"/>
    </row>
    <row r="26" spans="1:6" x14ac:dyDescent="0.2">
      <c r="A26" s="281" t="s">
        <v>199</v>
      </c>
      <c r="B26" s="327"/>
      <c r="C26" s="327"/>
      <c r="D26" s="284">
        <v>245</v>
      </c>
      <c r="E26" s="327"/>
      <c r="F26" s="325"/>
    </row>
    <row r="27" spans="1:6" ht="76" customHeight="1" x14ac:dyDescent="0.2">
      <c r="A27" s="281" t="s">
        <v>200</v>
      </c>
      <c r="B27" s="325" t="s">
        <v>201</v>
      </c>
      <c r="C27" s="327"/>
      <c r="D27" s="284">
        <v>128</v>
      </c>
      <c r="E27" s="286" t="s">
        <v>196</v>
      </c>
    </row>
    <row r="28" spans="1:6" x14ac:dyDescent="0.2">
      <c r="A28" s="281" t="s">
        <v>202</v>
      </c>
      <c r="B28" s="325"/>
      <c r="C28" s="327"/>
      <c r="D28" s="284">
        <v>115</v>
      </c>
      <c r="E28" s="342"/>
    </row>
    <row r="29" spans="1:6" x14ac:dyDescent="0.2">
      <c r="A29" s="281" t="s">
        <v>203</v>
      </c>
      <c r="B29" s="325"/>
      <c r="C29" s="327"/>
      <c r="D29" s="284">
        <v>94</v>
      </c>
      <c r="E29" s="342"/>
    </row>
    <row r="30" spans="1:6" x14ac:dyDescent="0.2">
      <c r="A30" s="281" t="s">
        <v>204</v>
      </c>
      <c r="B30" s="325"/>
      <c r="C30" s="327"/>
      <c r="D30" s="284">
        <v>83</v>
      </c>
      <c r="E30" s="342"/>
    </row>
    <row r="31" spans="1:6" x14ac:dyDescent="0.2">
      <c r="A31" s="281" t="s">
        <v>205</v>
      </c>
      <c r="B31" s="325"/>
      <c r="C31" s="327"/>
      <c r="D31" s="284">
        <v>55</v>
      </c>
      <c r="E31" s="342"/>
    </row>
    <row r="32" spans="1:6" ht="32" x14ac:dyDescent="0.2">
      <c r="A32" t="s">
        <v>206</v>
      </c>
      <c r="B32" s="114" t="s">
        <v>207</v>
      </c>
      <c r="C32" s="327"/>
      <c r="D32" s="285">
        <v>60</v>
      </c>
      <c r="E32" s="342"/>
    </row>
  </sheetData>
  <mergeCells count="9">
    <mergeCell ref="A2:A3"/>
    <mergeCell ref="B9:B16"/>
    <mergeCell ref="F9:F15"/>
    <mergeCell ref="A21:A22"/>
    <mergeCell ref="B27:B31"/>
    <mergeCell ref="B24:B26"/>
    <mergeCell ref="F24:F26"/>
    <mergeCell ref="C24:C32"/>
    <mergeCell ref="E24:E26"/>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3"/>
  <sheetViews>
    <sheetView topLeftCell="A3" zoomScale="134" zoomScaleNormal="134" workbookViewId="0">
      <selection activeCell="K18" sqref="K18"/>
    </sheetView>
  </sheetViews>
  <sheetFormatPr baseColWidth="10" defaultColWidth="9.1640625" defaultRowHeight="15" x14ac:dyDescent="0.2"/>
  <cols>
    <col min="2" max="2" width="38.5" style="112" bestFit="1" customWidth="1"/>
    <col min="3" max="3" width="29.5" style="112" customWidth="1"/>
    <col min="4" max="4" width="34" style="112" customWidth="1"/>
    <col min="5" max="5" width="19.5" style="112" bestFit="1" customWidth="1"/>
    <col min="6" max="6" width="18.33203125" style="112" bestFit="1" customWidth="1"/>
    <col min="7" max="7" width="16.1640625" style="112" bestFit="1" customWidth="1"/>
    <col min="8" max="8" width="16" style="112" customWidth="1"/>
    <col min="9" max="9" width="13.5" style="112" bestFit="1" customWidth="1"/>
    <col min="10" max="10" width="11.33203125" style="112" bestFit="1" customWidth="1"/>
    <col min="13" max="13" width="17" customWidth="1"/>
    <col min="14" max="16384" width="9.1640625" style="112"/>
  </cols>
  <sheetData>
    <row r="1" spans="2:10" ht="50.25" customHeight="1" thickBot="1" x14ac:dyDescent="0.25">
      <c r="B1" s="191" t="s">
        <v>208</v>
      </c>
      <c r="C1" s="121" t="s">
        <v>209</v>
      </c>
      <c r="D1" s="121" t="s">
        <v>210</v>
      </c>
      <c r="E1" s="121" t="s">
        <v>211</v>
      </c>
      <c r="F1" s="121" t="s">
        <v>212</v>
      </c>
      <c r="G1" s="121" t="s">
        <v>213</v>
      </c>
      <c r="H1" s="121" t="s">
        <v>214</v>
      </c>
      <c r="I1" s="121" t="s">
        <v>215</v>
      </c>
      <c r="J1" s="121" t="s">
        <v>216</v>
      </c>
    </row>
    <row r="2" spans="2:10" ht="30" customHeight="1" thickBot="1" x14ac:dyDescent="0.25">
      <c r="B2" s="122" t="s">
        <v>217</v>
      </c>
      <c r="C2" s="123" t="s">
        <v>218</v>
      </c>
      <c r="D2" s="146" t="s">
        <v>219</v>
      </c>
      <c r="E2" s="125" t="s">
        <v>220</v>
      </c>
      <c r="F2" s="126" t="s">
        <v>1</v>
      </c>
      <c r="G2" s="127">
        <f t="shared" ref="G2:G8" si="0">IFERROR(SUM(J2/H2*1000),"")</f>
        <v>0</v>
      </c>
      <c r="H2" s="128">
        <v>6.5</v>
      </c>
      <c r="I2" s="124" t="s">
        <v>59</v>
      </c>
      <c r="J2" s="129">
        <v>0</v>
      </c>
    </row>
    <row r="3" spans="2:10" ht="30" customHeight="1" x14ac:dyDescent="0.2">
      <c r="B3" s="130" t="s">
        <v>221</v>
      </c>
      <c r="C3" s="123" t="s">
        <v>222</v>
      </c>
      <c r="D3" s="146" t="s">
        <v>219</v>
      </c>
      <c r="E3" s="125" t="s">
        <v>220</v>
      </c>
      <c r="F3" s="126" t="s">
        <v>7</v>
      </c>
      <c r="G3" s="127">
        <f t="shared" si="0"/>
        <v>0</v>
      </c>
      <c r="H3" s="128">
        <v>18</v>
      </c>
      <c r="I3" s="124" t="s">
        <v>59</v>
      </c>
      <c r="J3" s="129">
        <v>0</v>
      </c>
    </row>
    <row r="4" spans="2:10" ht="30" customHeight="1" x14ac:dyDescent="0.2">
      <c r="B4" s="131" t="s">
        <v>65</v>
      </c>
      <c r="C4" s="123" t="s">
        <v>222</v>
      </c>
      <c r="D4" s="146" t="s">
        <v>223</v>
      </c>
      <c r="E4" s="125" t="s">
        <v>220</v>
      </c>
      <c r="F4" s="132" t="s">
        <v>224</v>
      </c>
      <c r="G4" s="127">
        <f t="shared" si="0"/>
        <v>0</v>
      </c>
      <c r="H4" s="128">
        <v>9.5</v>
      </c>
      <c r="I4" s="124" t="s">
        <v>59</v>
      </c>
      <c r="J4" s="129">
        <v>0</v>
      </c>
    </row>
    <row r="5" spans="2:10" ht="30" customHeight="1" x14ac:dyDescent="0.2">
      <c r="B5" s="133" t="s">
        <v>225</v>
      </c>
      <c r="C5" s="123" t="s">
        <v>226</v>
      </c>
      <c r="D5" s="146" t="s">
        <v>223</v>
      </c>
      <c r="E5" s="123" t="s">
        <v>227</v>
      </c>
      <c r="F5" s="132" t="s">
        <v>224</v>
      </c>
      <c r="G5" s="127">
        <f t="shared" si="0"/>
        <v>0</v>
      </c>
      <c r="H5" s="134">
        <v>12</v>
      </c>
      <c r="I5" s="132" t="s">
        <v>59</v>
      </c>
      <c r="J5" s="129">
        <v>0</v>
      </c>
    </row>
    <row r="6" spans="2:10" ht="30" customHeight="1" x14ac:dyDescent="0.2">
      <c r="B6" s="133" t="s">
        <v>228</v>
      </c>
      <c r="C6" s="123" t="s">
        <v>229</v>
      </c>
      <c r="D6" s="146" t="s">
        <v>223</v>
      </c>
      <c r="E6" s="123" t="s">
        <v>227</v>
      </c>
      <c r="F6" s="132" t="s">
        <v>11</v>
      </c>
      <c r="G6" s="127">
        <f t="shared" si="0"/>
        <v>0</v>
      </c>
      <c r="H6" s="134">
        <v>42</v>
      </c>
      <c r="I6" s="132" t="s">
        <v>59</v>
      </c>
      <c r="J6" s="129">
        <v>0</v>
      </c>
    </row>
    <row r="7" spans="2:10" ht="30" customHeight="1" x14ac:dyDescent="0.2">
      <c r="B7" s="133" t="s">
        <v>230</v>
      </c>
      <c r="C7" s="123" t="s">
        <v>229</v>
      </c>
      <c r="D7" s="146" t="s">
        <v>223</v>
      </c>
      <c r="E7" s="123" t="s">
        <v>227</v>
      </c>
      <c r="F7" s="132" t="s">
        <v>7</v>
      </c>
      <c r="G7" s="127">
        <f t="shared" si="0"/>
        <v>0</v>
      </c>
      <c r="H7" s="134">
        <v>22</v>
      </c>
      <c r="I7" s="132" t="s">
        <v>59</v>
      </c>
      <c r="J7" s="129">
        <v>0</v>
      </c>
    </row>
    <row r="8" spans="2:10" ht="30" customHeight="1" x14ac:dyDescent="0.2">
      <c r="B8" s="133" t="s">
        <v>231</v>
      </c>
      <c r="C8" s="123" t="s">
        <v>232</v>
      </c>
      <c r="D8" s="146" t="s">
        <v>223</v>
      </c>
      <c r="E8" s="125" t="s">
        <v>220</v>
      </c>
      <c r="F8" s="132" t="s">
        <v>233</v>
      </c>
      <c r="G8" s="127">
        <f t="shared" si="0"/>
        <v>0</v>
      </c>
      <c r="H8" s="136">
        <v>24</v>
      </c>
      <c r="I8" s="132" t="s">
        <v>59</v>
      </c>
      <c r="J8" s="129">
        <v>0</v>
      </c>
    </row>
    <row r="9" spans="2:10" ht="30" customHeight="1" x14ac:dyDescent="0.2">
      <c r="B9" s="133" t="s">
        <v>234</v>
      </c>
      <c r="C9" s="132" t="s">
        <v>235</v>
      </c>
      <c r="D9" s="123" t="s">
        <v>236</v>
      </c>
      <c r="E9" s="125" t="s">
        <v>220</v>
      </c>
      <c r="F9" s="132" t="s">
        <v>233</v>
      </c>
      <c r="G9" s="127">
        <f>IFERROR(SUM(J9/H9*1000),"")</f>
        <v>0</v>
      </c>
      <c r="H9" s="136">
        <v>30</v>
      </c>
      <c r="I9" s="132" t="s">
        <v>59</v>
      </c>
      <c r="J9" s="129">
        <v>0</v>
      </c>
    </row>
    <row r="10" spans="2:10" ht="30" customHeight="1" x14ac:dyDescent="0.2">
      <c r="B10" s="133" t="s">
        <v>237</v>
      </c>
      <c r="C10" s="132" t="s">
        <v>238</v>
      </c>
      <c r="D10" s="146" t="s">
        <v>223</v>
      </c>
      <c r="E10" s="125" t="s">
        <v>220</v>
      </c>
      <c r="F10" s="123" t="s">
        <v>239</v>
      </c>
      <c r="G10" s="127">
        <f>IFERROR(SUM(J10/H10*1000),"")</f>
        <v>0</v>
      </c>
      <c r="H10" s="136">
        <v>10</v>
      </c>
      <c r="I10" s="132" t="s">
        <v>59</v>
      </c>
      <c r="J10" s="129">
        <v>0</v>
      </c>
    </row>
    <row r="11" spans="2:10" ht="30" customHeight="1" x14ac:dyDescent="0.2">
      <c r="B11" s="133" t="s">
        <v>240</v>
      </c>
      <c r="C11" s="132" t="s">
        <v>235</v>
      </c>
      <c r="D11" s="146" t="s">
        <v>223</v>
      </c>
      <c r="E11" s="125" t="s">
        <v>220</v>
      </c>
      <c r="F11" s="123" t="s">
        <v>241</v>
      </c>
      <c r="G11" s="127">
        <f>IFERROR(SUM(J11/H11),"")</f>
        <v>0</v>
      </c>
      <c r="H11" s="136">
        <v>2.5</v>
      </c>
      <c r="I11" s="132" t="s">
        <v>242</v>
      </c>
      <c r="J11" s="129">
        <v>0</v>
      </c>
    </row>
    <row r="12" spans="2:10" ht="30" customHeight="1" x14ac:dyDescent="0.2">
      <c r="B12" s="133" t="s">
        <v>243</v>
      </c>
      <c r="C12" s="132" t="s">
        <v>244</v>
      </c>
      <c r="D12" s="146" t="s">
        <v>223</v>
      </c>
      <c r="E12" s="137" t="s">
        <v>220</v>
      </c>
      <c r="F12" s="132" t="s">
        <v>7</v>
      </c>
      <c r="G12" s="127">
        <f>IFERROR(SUM(J12/H12),"")</f>
        <v>0</v>
      </c>
      <c r="H12" s="136">
        <v>0.27</v>
      </c>
      <c r="I12" s="132" t="s">
        <v>245</v>
      </c>
      <c r="J12" s="129">
        <v>0</v>
      </c>
    </row>
    <row r="13" spans="2:10" ht="30" customHeight="1" x14ac:dyDescent="0.2">
      <c r="B13" s="133" t="s">
        <v>246</v>
      </c>
      <c r="C13" s="132" t="s">
        <v>226</v>
      </c>
      <c r="D13" s="123" t="s">
        <v>247</v>
      </c>
      <c r="E13" s="137" t="s">
        <v>220</v>
      </c>
      <c r="F13" s="132" t="s">
        <v>224</v>
      </c>
      <c r="G13" s="278">
        <f t="shared" ref="G13:G19" si="1">IFERROR(SUM(J13/H13*1000),"")</f>
        <v>0</v>
      </c>
      <c r="H13" s="136">
        <v>12.5</v>
      </c>
      <c r="I13" s="132" t="s">
        <v>59</v>
      </c>
      <c r="J13" s="129">
        <v>0</v>
      </c>
    </row>
    <row r="14" spans="2:10" ht="30" customHeight="1" x14ac:dyDescent="0.2">
      <c r="B14" s="133" t="s">
        <v>248</v>
      </c>
      <c r="C14" s="132" t="s">
        <v>238</v>
      </c>
      <c r="D14" s="274" t="s">
        <v>247</v>
      </c>
      <c r="E14" s="275" t="s">
        <v>227</v>
      </c>
      <c r="F14" s="132" t="s">
        <v>224</v>
      </c>
      <c r="G14" s="278">
        <f t="shared" si="1"/>
        <v>0</v>
      </c>
      <c r="H14" s="136">
        <v>10.5</v>
      </c>
      <c r="I14" s="132" t="s">
        <v>59</v>
      </c>
      <c r="J14" s="129">
        <v>0</v>
      </c>
    </row>
    <row r="15" spans="2:10" ht="30" customHeight="1" x14ac:dyDescent="0.2">
      <c r="B15" s="133" t="s">
        <v>249</v>
      </c>
      <c r="C15" s="132" t="s">
        <v>235</v>
      </c>
      <c r="D15" s="146" t="s">
        <v>223</v>
      </c>
      <c r="E15" s="125" t="s">
        <v>220</v>
      </c>
      <c r="F15" s="123" t="s">
        <v>224</v>
      </c>
      <c r="G15" s="278">
        <f>IFERROR(SUM(J15/H15),"")</f>
        <v>0</v>
      </c>
      <c r="H15" s="136">
        <v>10</v>
      </c>
      <c r="I15" s="132" t="s">
        <v>242</v>
      </c>
      <c r="J15" s="129">
        <v>0</v>
      </c>
    </row>
    <row r="16" spans="2:10" ht="30" customHeight="1" x14ac:dyDescent="0.2">
      <c r="B16" s="133" t="s">
        <v>250</v>
      </c>
      <c r="C16" s="132" t="s">
        <v>238</v>
      </c>
      <c r="D16" s="132" t="s">
        <v>251</v>
      </c>
      <c r="E16" s="137" t="s">
        <v>220</v>
      </c>
      <c r="F16" s="132" t="s">
        <v>11</v>
      </c>
      <c r="G16" s="127">
        <f t="shared" si="1"/>
        <v>0</v>
      </c>
      <c r="H16" s="136">
        <v>29</v>
      </c>
      <c r="I16" s="132" t="s">
        <v>59</v>
      </c>
      <c r="J16" s="129">
        <v>0</v>
      </c>
    </row>
    <row r="17" spans="2:10" ht="30" customHeight="1" x14ac:dyDescent="0.2">
      <c r="B17" s="133" t="s">
        <v>252</v>
      </c>
      <c r="C17" s="132" t="s">
        <v>238</v>
      </c>
      <c r="D17" s="146" t="s">
        <v>223</v>
      </c>
      <c r="E17" s="137" t="s">
        <v>220</v>
      </c>
      <c r="F17" s="132" t="s">
        <v>11</v>
      </c>
      <c r="G17" s="127">
        <f t="shared" si="1"/>
        <v>0</v>
      </c>
      <c r="H17" s="136">
        <v>38</v>
      </c>
      <c r="I17" s="132" t="s">
        <v>59</v>
      </c>
      <c r="J17" s="129">
        <v>0</v>
      </c>
    </row>
    <row r="18" spans="2:10" ht="30" customHeight="1" x14ac:dyDescent="0.2">
      <c r="B18" s="133" t="s">
        <v>83</v>
      </c>
      <c r="C18" s="132" t="s">
        <v>238</v>
      </c>
      <c r="D18" s="146" t="s">
        <v>223</v>
      </c>
      <c r="E18" s="137" t="s">
        <v>220</v>
      </c>
      <c r="F18" s="132" t="s">
        <v>253</v>
      </c>
      <c r="G18" s="127">
        <f t="shared" si="1"/>
        <v>0</v>
      </c>
      <c r="H18" s="136">
        <v>22</v>
      </c>
      <c r="I18" s="132" t="s">
        <v>59</v>
      </c>
      <c r="J18" s="129">
        <v>0</v>
      </c>
    </row>
    <row r="19" spans="2:10" ht="30" customHeight="1" x14ac:dyDescent="0.2">
      <c r="B19" s="133" t="s">
        <v>254</v>
      </c>
      <c r="C19" s="132" t="s">
        <v>238</v>
      </c>
      <c r="D19" s="146" t="s">
        <v>223</v>
      </c>
      <c r="E19" s="137" t="s">
        <v>220</v>
      </c>
      <c r="F19" s="123" t="s">
        <v>255</v>
      </c>
      <c r="G19" s="127">
        <f t="shared" si="1"/>
        <v>0</v>
      </c>
      <c r="H19" s="136">
        <v>12</v>
      </c>
      <c r="I19" s="132" t="s">
        <v>59</v>
      </c>
      <c r="J19" s="135">
        <v>0</v>
      </c>
    </row>
    <row r="20" spans="2:10" ht="30" customHeight="1" x14ac:dyDescent="0.2">
      <c r="B20" s="133" t="s">
        <v>256</v>
      </c>
      <c r="C20" s="132" t="s">
        <v>244</v>
      </c>
      <c r="D20" s="146" t="s">
        <v>223</v>
      </c>
      <c r="E20" s="137" t="s">
        <v>220</v>
      </c>
      <c r="F20" s="123" t="s">
        <v>255</v>
      </c>
      <c r="G20" s="127">
        <f>IFERROR(SUM(J20/H20),"")</f>
        <v>0</v>
      </c>
      <c r="H20" s="136">
        <v>3</v>
      </c>
      <c r="I20" s="132" t="s">
        <v>257</v>
      </c>
      <c r="J20" s="135">
        <v>0</v>
      </c>
    </row>
    <row r="21" spans="2:10" ht="30" customHeight="1" x14ac:dyDescent="0.2">
      <c r="B21" s="133" t="s">
        <v>258</v>
      </c>
      <c r="C21" s="132" t="s">
        <v>17</v>
      </c>
      <c r="D21" s="146" t="s">
        <v>259</v>
      </c>
      <c r="E21" s="137" t="s">
        <v>260</v>
      </c>
      <c r="F21" s="123" t="s">
        <v>255</v>
      </c>
      <c r="G21" s="127">
        <f t="shared" ref="G21:G22" si="2">IFERROR(SUM(J21/H21),"")</f>
        <v>0</v>
      </c>
      <c r="H21" s="136">
        <v>16</v>
      </c>
      <c r="I21" s="132" t="s">
        <v>59</v>
      </c>
      <c r="J21" s="135">
        <v>0</v>
      </c>
    </row>
    <row r="22" spans="2:10" ht="30" customHeight="1" x14ac:dyDescent="0.2">
      <c r="B22" s="133" t="s">
        <v>258</v>
      </c>
      <c r="C22" s="132" t="s">
        <v>235</v>
      </c>
      <c r="D22" s="146" t="s">
        <v>259</v>
      </c>
      <c r="E22" s="138" t="s">
        <v>260</v>
      </c>
      <c r="F22" s="123" t="s">
        <v>255</v>
      </c>
      <c r="G22" s="127">
        <f t="shared" si="2"/>
        <v>0</v>
      </c>
      <c r="H22" s="136">
        <v>3</v>
      </c>
      <c r="I22" s="132" t="s">
        <v>242</v>
      </c>
      <c r="J22" s="135">
        <v>0</v>
      </c>
    </row>
    <row r="23" spans="2:10" ht="30" customHeight="1" x14ac:dyDescent="0.2">
      <c r="B23" s="133" t="s">
        <v>10</v>
      </c>
      <c r="C23" s="132" t="s">
        <v>238</v>
      </c>
      <c r="D23" s="146" t="s">
        <v>223</v>
      </c>
      <c r="E23" s="125" t="s">
        <v>220</v>
      </c>
      <c r="F23" s="132" t="s">
        <v>7</v>
      </c>
      <c r="G23" s="127">
        <f>SUM(J23/H23)</f>
        <v>0</v>
      </c>
      <c r="H23" s="136">
        <v>0.15</v>
      </c>
      <c r="I23" s="132" t="s">
        <v>245</v>
      </c>
      <c r="J23" s="135">
        <v>0</v>
      </c>
    </row>
    <row r="24" spans="2:10" ht="30" customHeight="1" x14ac:dyDescent="0.2">
      <c r="B24" s="139" t="s">
        <v>261</v>
      </c>
      <c r="C24" s="132" t="s">
        <v>238</v>
      </c>
      <c r="D24" s="124" t="s">
        <v>262</v>
      </c>
      <c r="E24" s="125" t="s">
        <v>220</v>
      </c>
      <c r="F24" s="132" t="s">
        <v>11</v>
      </c>
      <c r="G24" s="127">
        <f>SUM(J24/H24*1000)</f>
        <v>0</v>
      </c>
      <c r="H24" s="136">
        <v>100</v>
      </c>
      <c r="I24" s="132" t="s">
        <v>59</v>
      </c>
      <c r="J24" s="135">
        <v>0</v>
      </c>
    </row>
    <row r="25" spans="2:10" ht="30" customHeight="1" x14ac:dyDescent="0.2">
      <c r="B25" s="139" t="s">
        <v>263</v>
      </c>
      <c r="C25" s="132" t="s">
        <v>238</v>
      </c>
      <c r="D25" s="124" t="s">
        <v>264</v>
      </c>
      <c r="E25" s="125" t="s">
        <v>220</v>
      </c>
      <c r="F25" s="132" t="s">
        <v>11</v>
      </c>
      <c r="G25" s="127">
        <f t="shared" ref="G25:G30" si="3">SUM(J25/H25*1000)</f>
        <v>0</v>
      </c>
      <c r="H25" s="136">
        <v>132</v>
      </c>
      <c r="I25" s="132" t="s">
        <v>59</v>
      </c>
      <c r="J25" s="135">
        <v>0</v>
      </c>
    </row>
    <row r="26" spans="2:10" ht="30" customHeight="1" x14ac:dyDescent="0.2">
      <c r="B26" s="139" t="s">
        <v>265</v>
      </c>
      <c r="C26" s="132" t="s">
        <v>238</v>
      </c>
      <c r="D26" s="124" t="s">
        <v>266</v>
      </c>
      <c r="E26" s="125" t="s">
        <v>220</v>
      </c>
      <c r="F26" s="132" t="s">
        <v>11</v>
      </c>
      <c r="G26" s="127">
        <f t="shared" si="3"/>
        <v>0</v>
      </c>
      <c r="H26" s="136">
        <v>130</v>
      </c>
      <c r="I26" s="132" t="s">
        <v>59</v>
      </c>
      <c r="J26" s="135">
        <v>0</v>
      </c>
    </row>
    <row r="27" spans="2:10" ht="30" customHeight="1" x14ac:dyDescent="0.2">
      <c r="B27" s="139" t="s">
        <v>267</v>
      </c>
      <c r="C27" s="132" t="s">
        <v>238</v>
      </c>
      <c r="D27" s="124" t="s">
        <v>268</v>
      </c>
      <c r="E27" s="125" t="s">
        <v>220</v>
      </c>
      <c r="F27" s="132" t="s">
        <v>11</v>
      </c>
      <c r="G27" s="127">
        <f t="shared" si="3"/>
        <v>0</v>
      </c>
      <c r="H27" s="136">
        <v>132</v>
      </c>
      <c r="I27" s="132" t="s">
        <v>59</v>
      </c>
      <c r="J27" s="135">
        <v>0</v>
      </c>
    </row>
    <row r="28" spans="2:10" ht="30" customHeight="1" x14ac:dyDescent="0.2">
      <c r="B28" s="139" t="s">
        <v>269</v>
      </c>
      <c r="C28" s="132" t="s">
        <v>238</v>
      </c>
      <c r="D28" s="124" t="s">
        <v>270</v>
      </c>
      <c r="E28" s="125" t="s">
        <v>220</v>
      </c>
      <c r="F28" s="132" t="s">
        <v>11</v>
      </c>
      <c r="G28" s="127">
        <f t="shared" si="3"/>
        <v>0</v>
      </c>
      <c r="H28" s="136">
        <v>140</v>
      </c>
      <c r="I28" s="132" t="s">
        <v>59</v>
      </c>
      <c r="J28" s="135">
        <v>0</v>
      </c>
    </row>
    <row r="29" spans="2:10" ht="30" customHeight="1" x14ac:dyDescent="0.2">
      <c r="B29" s="139" t="s">
        <v>271</v>
      </c>
      <c r="C29" s="132" t="s">
        <v>238</v>
      </c>
      <c r="D29" s="124" t="s">
        <v>272</v>
      </c>
      <c r="E29" s="125" t="s">
        <v>220</v>
      </c>
      <c r="F29" s="132" t="s">
        <v>11</v>
      </c>
      <c r="G29" s="127">
        <f t="shared" si="3"/>
        <v>0</v>
      </c>
      <c r="H29" s="136">
        <v>132</v>
      </c>
      <c r="I29" s="132" t="s">
        <v>59</v>
      </c>
      <c r="J29" s="135">
        <v>0</v>
      </c>
    </row>
    <row r="30" spans="2:10" ht="30" customHeight="1" x14ac:dyDescent="0.2">
      <c r="B30" s="139" t="s">
        <v>273</v>
      </c>
      <c r="C30" s="132" t="s">
        <v>238</v>
      </c>
      <c r="D30" s="124" t="s">
        <v>274</v>
      </c>
      <c r="E30" s="125" t="s">
        <v>220</v>
      </c>
      <c r="F30" s="132" t="s">
        <v>11</v>
      </c>
      <c r="G30" s="127">
        <f t="shared" si="3"/>
        <v>0</v>
      </c>
      <c r="H30" s="136">
        <v>127</v>
      </c>
      <c r="I30" s="132" t="s">
        <v>59</v>
      </c>
      <c r="J30" s="135">
        <v>0</v>
      </c>
    </row>
    <row r="31" spans="2:10" ht="30" customHeight="1" x14ac:dyDescent="0.2">
      <c r="B31" s="139" t="s">
        <v>275</v>
      </c>
      <c r="C31" s="132" t="s">
        <v>238</v>
      </c>
      <c r="D31" s="124" t="s">
        <v>276</v>
      </c>
      <c r="E31" s="125" t="s">
        <v>220</v>
      </c>
      <c r="F31" s="132" t="s">
        <v>11</v>
      </c>
      <c r="G31" s="127">
        <f t="shared" ref="G31:G40" si="4">SUM(J31/H31*1000)</f>
        <v>0</v>
      </c>
      <c r="H31" s="136">
        <v>135</v>
      </c>
      <c r="I31" s="132" t="s">
        <v>59</v>
      </c>
      <c r="J31" s="135">
        <v>0</v>
      </c>
    </row>
    <row r="32" spans="2:10" ht="30" customHeight="1" x14ac:dyDescent="0.2">
      <c r="B32" s="139" t="s">
        <v>277</v>
      </c>
      <c r="C32" s="132" t="s">
        <v>238</v>
      </c>
      <c r="D32" s="124" t="s">
        <v>223</v>
      </c>
      <c r="E32" s="125" t="s">
        <v>220</v>
      </c>
      <c r="F32" s="132" t="s">
        <v>190</v>
      </c>
      <c r="G32" s="127">
        <f t="shared" si="4"/>
        <v>0</v>
      </c>
      <c r="H32" s="136">
        <v>100</v>
      </c>
      <c r="I32" s="132" t="s">
        <v>59</v>
      </c>
      <c r="J32" s="135">
        <v>0</v>
      </c>
    </row>
    <row r="33" spans="2:10" ht="30" customHeight="1" x14ac:dyDescent="0.2">
      <c r="B33" s="139" t="s">
        <v>278</v>
      </c>
      <c r="C33" s="132" t="s">
        <v>238</v>
      </c>
      <c r="D33" s="124" t="s">
        <v>223</v>
      </c>
      <c r="E33" s="125" t="s">
        <v>220</v>
      </c>
      <c r="F33" s="132" t="s">
        <v>190</v>
      </c>
      <c r="G33" s="127">
        <f t="shared" si="4"/>
        <v>0</v>
      </c>
      <c r="H33" s="136">
        <v>122</v>
      </c>
      <c r="I33" s="132" t="s">
        <v>59</v>
      </c>
      <c r="J33" s="135">
        <v>0</v>
      </c>
    </row>
    <row r="34" spans="2:10" ht="30" customHeight="1" x14ac:dyDescent="0.2">
      <c r="B34" s="139" t="s">
        <v>279</v>
      </c>
      <c r="C34" s="132" t="s">
        <v>238</v>
      </c>
      <c r="D34" s="124" t="s">
        <v>223</v>
      </c>
      <c r="E34" s="125" t="s">
        <v>220</v>
      </c>
      <c r="F34" s="132" t="s">
        <v>190</v>
      </c>
      <c r="G34" s="127">
        <f t="shared" si="4"/>
        <v>0</v>
      </c>
      <c r="H34" s="136">
        <v>245</v>
      </c>
      <c r="I34" s="132" t="s">
        <v>59</v>
      </c>
      <c r="J34" s="135">
        <v>0</v>
      </c>
    </row>
    <row r="35" spans="2:10" ht="30" customHeight="1" x14ac:dyDescent="0.2">
      <c r="B35" s="139" t="s">
        <v>280</v>
      </c>
      <c r="C35" s="132" t="s">
        <v>238</v>
      </c>
      <c r="D35" s="124" t="s">
        <v>223</v>
      </c>
      <c r="E35" s="125" t="s">
        <v>220</v>
      </c>
      <c r="F35" s="132" t="s">
        <v>190</v>
      </c>
      <c r="G35" s="127">
        <f t="shared" si="4"/>
        <v>0</v>
      </c>
      <c r="H35" s="136">
        <v>128</v>
      </c>
      <c r="I35" s="132" t="s">
        <v>59</v>
      </c>
      <c r="J35" s="135">
        <v>0</v>
      </c>
    </row>
    <row r="36" spans="2:10" ht="30" customHeight="1" x14ac:dyDescent="0.2">
      <c r="B36" s="139" t="s">
        <v>281</v>
      </c>
      <c r="C36" s="132" t="s">
        <v>238</v>
      </c>
      <c r="D36" s="124" t="s">
        <v>223</v>
      </c>
      <c r="E36" s="125" t="s">
        <v>220</v>
      </c>
      <c r="F36" s="132" t="s">
        <v>190</v>
      </c>
      <c r="G36" s="127">
        <f t="shared" si="4"/>
        <v>0</v>
      </c>
      <c r="H36" s="136">
        <v>115</v>
      </c>
      <c r="I36" s="132" t="s">
        <v>59</v>
      </c>
      <c r="J36" s="135">
        <v>0</v>
      </c>
    </row>
    <row r="37" spans="2:10" ht="30" customHeight="1" x14ac:dyDescent="0.2">
      <c r="B37" s="139" t="s">
        <v>282</v>
      </c>
      <c r="C37" s="132" t="s">
        <v>238</v>
      </c>
      <c r="D37" s="124" t="s">
        <v>223</v>
      </c>
      <c r="E37" s="125" t="s">
        <v>220</v>
      </c>
      <c r="F37" s="132" t="s">
        <v>190</v>
      </c>
      <c r="G37" s="127">
        <f t="shared" si="4"/>
        <v>0</v>
      </c>
      <c r="H37" s="136">
        <v>94</v>
      </c>
      <c r="I37" s="132" t="s">
        <v>59</v>
      </c>
      <c r="J37" s="135">
        <v>0</v>
      </c>
    </row>
    <row r="38" spans="2:10" ht="30" customHeight="1" x14ac:dyDescent="0.2">
      <c r="B38" s="139" t="s">
        <v>283</v>
      </c>
      <c r="C38" s="132" t="s">
        <v>238</v>
      </c>
      <c r="D38" s="124" t="s">
        <v>223</v>
      </c>
      <c r="E38" s="125" t="s">
        <v>220</v>
      </c>
      <c r="F38" s="132" t="s">
        <v>190</v>
      </c>
      <c r="G38" s="127">
        <f t="shared" si="4"/>
        <v>0</v>
      </c>
      <c r="H38" s="136">
        <v>83</v>
      </c>
      <c r="I38" s="132" t="s">
        <v>59</v>
      </c>
      <c r="J38" s="135">
        <v>0</v>
      </c>
    </row>
    <row r="39" spans="2:10" ht="30" customHeight="1" x14ac:dyDescent="0.2">
      <c r="B39" s="139" t="s">
        <v>284</v>
      </c>
      <c r="C39" s="132" t="s">
        <v>238</v>
      </c>
      <c r="D39" s="124" t="s">
        <v>223</v>
      </c>
      <c r="E39" s="125" t="s">
        <v>220</v>
      </c>
      <c r="F39" s="132" t="s">
        <v>190</v>
      </c>
      <c r="G39" s="127">
        <f t="shared" si="4"/>
        <v>0</v>
      </c>
      <c r="H39" s="136">
        <v>55</v>
      </c>
      <c r="I39" s="132" t="s">
        <v>59</v>
      </c>
      <c r="J39" s="135">
        <v>0</v>
      </c>
    </row>
    <row r="40" spans="2:10" ht="30" customHeight="1" x14ac:dyDescent="0.2">
      <c r="B40" s="139" t="s">
        <v>206</v>
      </c>
      <c r="C40" s="132" t="s">
        <v>238</v>
      </c>
      <c r="D40" s="124" t="s">
        <v>223</v>
      </c>
      <c r="E40" s="125" t="s">
        <v>220</v>
      </c>
      <c r="F40" s="132" t="s">
        <v>190</v>
      </c>
      <c r="G40" s="127">
        <f t="shared" si="4"/>
        <v>0</v>
      </c>
      <c r="H40" s="136">
        <v>60</v>
      </c>
      <c r="I40" s="132" t="s">
        <v>59</v>
      </c>
      <c r="J40" s="135">
        <v>0</v>
      </c>
    </row>
    <row r="41" spans="2:10" ht="30" customHeight="1" x14ac:dyDescent="0.2">
      <c r="B41" s="193" t="s">
        <v>285</v>
      </c>
      <c r="C41" s="123" t="s">
        <v>286</v>
      </c>
      <c r="D41" s="124" t="s">
        <v>287</v>
      </c>
      <c r="E41" s="125" t="s">
        <v>220</v>
      </c>
      <c r="F41" s="132" t="s">
        <v>288</v>
      </c>
      <c r="G41" s="127">
        <v>0</v>
      </c>
      <c r="H41" s="194" t="s">
        <v>289</v>
      </c>
      <c r="I41" s="132" t="s">
        <v>242</v>
      </c>
      <c r="J41" s="135">
        <v>0</v>
      </c>
    </row>
    <row r="42" spans="2:10" ht="30" customHeight="1" x14ac:dyDescent="0.2">
      <c r="B42" s="193" t="s">
        <v>290</v>
      </c>
      <c r="C42" s="123" t="s">
        <v>291</v>
      </c>
      <c r="D42" s="124" t="s">
        <v>289</v>
      </c>
      <c r="E42" s="125" t="s">
        <v>220</v>
      </c>
      <c r="F42" s="123" t="s">
        <v>289</v>
      </c>
      <c r="G42" s="127">
        <v>0</v>
      </c>
      <c r="H42" s="194" t="s">
        <v>289</v>
      </c>
      <c r="I42" s="132" t="s">
        <v>292</v>
      </c>
      <c r="J42" s="135">
        <v>0</v>
      </c>
    </row>
    <row r="43" spans="2:10" ht="17" thickBot="1" x14ac:dyDescent="0.25">
      <c r="B43" s="140"/>
      <c r="E43" s="141"/>
      <c r="H43" s="142"/>
      <c r="J43" s="192"/>
    </row>
    <row r="44" spans="2:10" ht="41.25" customHeight="1" thickBot="1" x14ac:dyDescent="0.25">
      <c r="B44" s="140"/>
      <c r="F44" s="143" t="s">
        <v>293</v>
      </c>
      <c r="G44" s="144">
        <v>12</v>
      </c>
      <c r="H44" s="142"/>
      <c r="I44" s="143" t="s">
        <v>294</v>
      </c>
      <c r="J44" s="145">
        <f>SUM(J2:J42)</f>
        <v>0</v>
      </c>
    </row>
    <row r="45" spans="2:10" ht="16" thickBot="1" x14ac:dyDescent="0.25">
      <c r="B45" s="140"/>
      <c r="H45" s="142"/>
    </row>
    <row r="46" spans="2:10" ht="37.5" customHeight="1" thickBot="1" x14ac:dyDescent="0.25">
      <c r="B46" s="140"/>
      <c r="H46" s="142"/>
      <c r="I46" s="143" t="s">
        <v>295</v>
      </c>
      <c r="J46" s="145">
        <f>SUM(J44)*(G44)</f>
        <v>0</v>
      </c>
    </row>
    <row r="47" spans="2:10" x14ac:dyDescent="0.2">
      <c r="B47" s="140"/>
      <c r="H47" s="142"/>
    </row>
    <row r="48" spans="2:10" x14ac:dyDescent="0.2">
      <c r="B48" s="140"/>
      <c r="H48" s="142"/>
    </row>
    <row r="49" spans="2:8" x14ac:dyDescent="0.2">
      <c r="B49" s="140"/>
      <c r="H49" s="142"/>
    </row>
    <row r="50" spans="2:8" x14ac:dyDescent="0.2">
      <c r="B50" s="140"/>
      <c r="H50" s="142"/>
    </row>
    <row r="51" spans="2:8" x14ac:dyDescent="0.2">
      <c r="B51" s="140"/>
      <c r="H51" s="142"/>
    </row>
    <row r="52" spans="2:8" x14ac:dyDescent="0.2">
      <c r="B52" s="140"/>
      <c r="H52" s="142"/>
    </row>
    <row r="53" spans="2:8" x14ac:dyDescent="0.2">
      <c r="B53" s="140"/>
      <c r="H53" s="142"/>
    </row>
    <row r="54" spans="2:8" x14ac:dyDescent="0.2">
      <c r="B54" s="140"/>
      <c r="H54" s="142"/>
    </row>
    <row r="55" spans="2:8" x14ac:dyDescent="0.2">
      <c r="B55" s="140"/>
      <c r="H55" s="142"/>
    </row>
    <row r="56" spans="2:8" x14ac:dyDescent="0.2">
      <c r="B56" s="140"/>
      <c r="H56" s="142"/>
    </row>
    <row r="57" spans="2:8" x14ac:dyDescent="0.2">
      <c r="B57" s="140"/>
      <c r="H57" s="142"/>
    </row>
    <row r="58" spans="2:8" x14ac:dyDescent="0.2">
      <c r="B58" s="140"/>
      <c r="H58" s="142"/>
    </row>
    <row r="59" spans="2:8" x14ac:dyDescent="0.2">
      <c r="B59" s="140"/>
      <c r="H59" s="142"/>
    </row>
    <row r="60" spans="2:8" x14ac:dyDescent="0.2">
      <c r="B60" s="140"/>
      <c r="H60" s="142"/>
    </row>
    <row r="61" spans="2:8" x14ac:dyDescent="0.2">
      <c r="B61" s="140"/>
      <c r="H61" s="142"/>
    </row>
    <row r="62" spans="2:8" x14ac:dyDescent="0.2">
      <c r="B62" s="140"/>
      <c r="H62" s="142"/>
    </row>
    <row r="63" spans="2:8" x14ac:dyDescent="0.2">
      <c r="B63" s="140"/>
      <c r="H63" s="142"/>
    </row>
    <row r="64" spans="2:8" x14ac:dyDescent="0.2">
      <c r="B64" s="140"/>
      <c r="H64" s="142"/>
    </row>
    <row r="65" spans="2:8" x14ac:dyDescent="0.2">
      <c r="B65" s="140"/>
      <c r="H65" s="142"/>
    </row>
    <row r="66" spans="2:8" x14ac:dyDescent="0.2">
      <c r="B66" s="140"/>
      <c r="H66" s="142"/>
    </row>
    <row r="67" spans="2:8" x14ac:dyDescent="0.2">
      <c r="B67" s="140"/>
      <c r="H67" s="142"/>
    </row>
    <row r="68" spans="2:8" x14ac:dyDescent="0.2">
      <c r="B68" s="140"/>
      <c r="H68" s="142"/>
    </row>
    <row r="69" spans="2:8" x14ac:dyDescent="0.2">
      <c r="B69" s="140"/>
      <c r="H69" s="142"/>
    </row>
    <row r="70" spans="2:8" x14ac:dyDescent="0.2">
      <c r="B70" s="140"/>
      <c r="H70" s="142"/>
    </row>
    <row r="71" spans="2:8" x14ac:dyDescent="0.2">
      <c r="B71" s="140"/>
      <c r="H71" s="142"/>
    </row>
    <row r="72" spans="2:8" x14ac:dyDescent="0.2">
      <c r="B72" s="140"/>
      <c r="H72" s="142"/>
    </row>
    <row r="73" spans="2:8" x14ac:dyDescent="0.2">
      <c r="B73" s="140"/>
      <c r="H73" s="142"/>
    </row>
    <row r="74" spans="2:8" x14ac:dyDescent="0.2">
      <c r="B74" s="140"/>
      <c r="H74" s="142"/>
    </row>
    <row r="75" spans="2:8" x14ac:dyDescent="0.2">
      <c r="B75" s="140"/>
      <c r="H75" s="142"/>
    </row>
    <row r="76" spans="2:8" x14ac:dyDescent="0.2">
      <c r="B76" s="140"/>
      <c r="H76" s="142"/>
    </row>
    <row r="77" spans="2:8" x14ac:dyDescent="0.2">
      <c r="B77" s="140"/>
      <c r="H77" s="142"/>
    </row>
    <row r="78" spans="2:8" x14ac:dyDescent="0.2">
      <c r="B78" s="140"/>
      <c r="H78" s="142"/>
    </row>
    <row r="79" spans="2:8" x14ac:dyDescent="0.2">
      <c r="B79" s="140"/>
      <c r="H79" s="142"/>
    </row>
    <row r="80" spans="2:8" x14ac:dyDescent="0.2">
      <c r="B80" s="140"/>
      <c r="H80" s="142"/>
    </row>
    <row r="81" spans="2:8" x14ac:dyDescent="0.2">
      <c r="B81" s="140"/>
      <c r="H81" s="142"/>
    </row>
    <row r="82" spans="2:8" x14ac:dyDescent="0.2">
      <c r="B82" s="140"/>
      <c r="H82" s="142"/>
    </row>
    <row r="83" spans="2:8" x14ac:dyDescent="0.2">
      <c r="B83" s="140"/>
      <c r="H83" s="142"/>
    </row>
    <row r="84" spans="2:8" x14ac:dyDescent="0.2">
      <c r="B84" s="140"/>
      <c r="H84" s="142"/>
    </row>
    <row r="85" spans="2:8" x14ac:dyDescent="0.2">
      <c r="B85" s="140"/>
    </row>
    <row r="86" spans="2:8" x14ac:dyDescent="0.2">
      <c r="B86" s="140"/>
    </row>
    <row r="87" spans="2:8" x14ac:dyDescent="0.2">
      <c r="B87" s="140"/>
    </row>
    <row r="88" spans="2:8" x14ac:dyDescent="0.2">
      <c r="B88" s="140"/>
    </row>
    <row r="89" spans="2:8" x14ac:dyDescent="0.2">
      <c r="B89" s="140"/>
    </row>
    <row r="90" spans="2:8" x14ac:dyDescent="0.2">
      <c r="B90" s="140"/>
    </row>
    <row r="91" spans="2:8" x14ac:dyDescent="0.2">
      <c r="B91" s="140"/>
    </row>
    <row r="92" spans="2:8" x14ac:dyDescent="0.2">
      <c r="B92" s="140"/>
    </row>
    <row r="93" spans="2:8" x14ac:dyDescent="0.2">
      <c r="B93" s="113"/>
    </row>
    <row r="94" spans="2:8" x14ac:dyDescent="0.2">
      <c r="B94" s="113"/>
    </row>
    <row r="95" spans="2:8" x14ac:dyDescent="0.2">
      <c r="B95" s="113"/>
    </row>
    <row r="96" spans="2:8" x14ac:dyDescent="0.2">
      <c r="B96" s="113"/>
    </row>
    <row r="97" spans="2:2" x14ac:dyDescent="0.2">
      <c r="B97" s="113"/>
    </row>
    <row r="98" spans="2:2" x14ac:dyDescent="0.2">
      <c r="B98" s="113"/>
    </row>
    <row r="99" spans="2:2" x14ac:dyDescent="0.2">
      <c r="B99" s="113"/>
    </row>
    <row r="100" spans="2:2" x14ac:dyDescent="0.2">
      <c r="B100" s="113"/>
    </row>
    <row r="101" spans="2:2" x14ac:dyDescent="0.2">
      <c r="B101" s="113"/>
    </row>
    <row r="102" spans="2:2" x14ac:dyDescent="0.2">
      <c r="B102" s="113"/>
    </row>
    <row r="103" spans="2:2" x14ac:dyDescent="0.2">
      <c r="B103" s="113"/>
    </row>
    <row r="104" spans="2:2" x14ac:dyDescent="0.2">
      <c r="B104" s="113"/>
    </row>
    <row r="105" spans="2:2" x14ac:dyDescent="0.2">
      <c r="B105" s="113"/>
    </row>
    <row r="106" spans="2:2" x14ac:dyDescent="0.2">
      <c r="B106" s="113"/>
    </row>
    <row r="107" spans="2:2" x14ac:dyDescent="0.2">
      <c r="B107" s="113"/>
    </row>
    <row r="108" spans="2:2" x14ac:dyDescent="0.2">
      <c r="B108" s="113"/>
    </row>
    <row r="109" spans="2:2" x14ac:dyDescent="0.2">
      <c r="B109" s="113"/>
    </row>
    <row r="110" spans="2:2" x14ac:dyDescent="0.2">
      <c r="B110" s="113"/>
    </row>
    <row r="111" spans="2:2" x14ac:dyDescent="0.2">
      <c r="B111" s="113"/>
    </row>
    <row r="112" spans="2:2" x14ac:dyDescent="0.2">
      <c r="B112" s="113"/>
    </row>
    <row r="113" spans="2:2" x14ac:dyDescent="0.2">
      <c r="B113" s="113"/>
    </row>
    <row r="114" spans="2:2" x14ac:dyDescent="0.2">
      <c r="B114" s="113"/>
    </row>
    <row r="115" spans="2:2" x14ac:dyDescent="0.2">
      <c r="B115" s="113"/>
    </row>
    <row r="116" spans="2:2" x14ac:dyDescent="0.2">
      <c r="B116" s="113"/>
    </row>
    <row r="117" spans="2:2" x14ac:dyDescent="0.2">
      <c r="B117" s="113"/>
    </row>
    <row r="118" spans="2:2" x14ac:dyDescent="0.2">
      <c r="B118" s="113"/>
    </row>
    <row r="119" spans="2:2" x14ac:dyDescent="0.2">
      <c r="B119" s="113"/>
    </row>
    <row r="120" spans="2:2" x14ac:dyDescent="0.2">
      <c r="B120" s="113"/>
    </row>
    <row r="121" spans="2:2" x14ac:dyDescent="0.2">
      <c r="B121" s="113"/>
    </row>
    <row r="122" spans="2:2" x14ac:dyDescent="0.2">
      <c r="B122" s="113"/>
    </row>
    <row r="123" spans="2:2" x14ac:dyDescent="0.2">
      <c r="B123" s="113"/>
    </row>
    <row r="124" spans="2:2" x14ac:dyDescent="0.2">
      <c r="B124" s="113"/>
    </row>
    <row r="125" spans="2:2" x14ac:dyDescent="0.2">
      <c r="B125" s="113"/>
    </row>
    <row r="126" spans="2:2" x14ac:dyDescent="0.2">
      <c r="B126" s="113"/>
    </row>
    <row r="127" spans="2:2" x14ac:dyDescent="0.2">
      <c r="B127" s="113"/>
    </row>
    <row r="128" spans="2:2" x14ac:dyDescent="0.2">
      <c r="B128" s="113"/>
    </row>
    <row r="129" spans="2:2" x14ac:dyDescent="0.2">
      <c r="B129" s="113"/>
    </row>
    <row r="130" spans="2:2" x14ac:dyDescent="0.2">
      <c r="B130" s="113"/>
    </row>
    <row r="131" spans="2:2" x14ac:dyDescent="0.2">
      <c r="B131" s="113"/>
    </row>
    <row r="132" spans="2:2" x14ac:dyDescent="0.2">
      <c r="B132" s="113"/>
    </row>
    <row r="133" spans="2:2" x14ac:dyDescent="0.2">
      <c r="B133" s="113"/>
    </row>
    <row r="134" spans="2:2" x14ac:dyDescent="0.2">
      <c r="B134" s="113"/>
    </row>
    <row r="135" spans="2:2" x14ac:dyDescent="0.2">
      <c r="B135" s="113"/>
    </row>
    <row r="136" spans="2:2" x14ac:dyDescent="0.2">
      <c r="B136" s="113"/>
    </row>
    <row r="137" spans="2:2" x14ac:dyDescent="0.2">
      <c r="B137" s="113"/>
    </row>
    <row r="138" spans="2:2" x14ac:dyDescent="0.2">
      <c r="B138" s="113"/>
    </row>
    <row r="139" spans="2:2" x14ac:dyDescent="0.2">
      <c r="B139" s="113"/>
    </row>
    <row r="140" spans="2:2" x14ac:dyDescent="0.2">
      <c r="B140" s="113"/>
    </row>
    <row r="141" spans="2:2" x14ac:dyDescent="0.2">
      <c r="B141" s="113"/>
    </row>
    <row r="142" spans="2:2" x14ac:dyDescent="0.2">
      <c r="B142" s="113"/>
    </row>
    <row r="143" spans="2:2" x14ac:dyDescent="0.2">
      <c r="B143" s="113"/>
    </row>
    <row r="144" spans="2:2" x14ac:dyDescent="0.2">
      <c r="B144" s="113"/>
    </row>
    <row r="145" spans="2:2" x14ac:dyDescent="0.2">
      <c r="B145" s="113"/>
    </row>
    <row r="146" spans="2:2" x14ac:dyDescent="0.2">
      <c r="B146" s="113"/>
    </row>
    <row r="147" spans="2:2" x14ac:dyDescent="0.2">
      <c r="B147" s="113"/>
    </row>
    <row r="148" spans="2:2" x14ac:dyDescent="0.2">
      <c r="B148" s="113"/>
    </row>
    <row r="149" spans="2:2" x14ac:dyDescent="0.2">
      <c r="B149" s="113"/>
    </row>
    <row r="150" spans="2:2" x14ac:dyDescent="0.2">
      <c r="B150" s="113"/>
    </row>
    <row r="151" spans="2:2" x14ac:dyDescent="0.2">
      <c r="B151" s="113"/>
    </row>
    <row r="152" spans="2:2" x14ac:dyDescent="0.2">
      <c r="B152" s="113"/>
    </row>
    <row r="153" spans="2:2" x14ac:dyDescent="0.2">
      <c r="B153" s="113"/>
    </row>
    <row r="154" spans="2:2" x14ac:dyDescent="0.2">
      <c r="B154" s="113"/>
    </row>
    <row r="155" spans="2:2" x14ac:dyDescent="0.2">
      <c r="B155" s="113"/>
    </row>
    <row r="156" spans="2:2" x14ac:dyDescent="0.2">
      <c r="B156" s="113"/>
    </row>
    <row r="157" spans="2:2" x14ac:dyDescent="0.2">
      <c r="B157" s="113"/>
    </row>
    <row r="158" spans="2:2" x14ac:dyDescent="0.2">
      <c r="B158" s="113"/>
    </row>
    <row r="159" spans="2:2" x14ac:dyDescent="0.2">
      <c r="B159" s="113"/>
    </row>
    <row r="160" spans="2:2" x14ac:dyDescent="0.2">
      <c r="B160" s="113"/>
    </row>
    <row r="161" spans="2:2" x14ac:dyDescent="0.2">
      <c r="B161" s="113"/>
    </row>
    <row r="162" spans="2:2" x14ac:dyDescent="0.2">
      <c r="B162" s="113"/>
    </row>
    <row r="163" spans="2:2" x14ac:dyDescent="0.2">
      <c r="B163" s="113"/>
    </row>
    <row r="164" spans="2:2" x14ac:dyDescent="0.2">
      <c r="B164" s="113"/>
    </row>
    <row r="165" spans="2:2" x14ac:dyDescent="0.2">
      <c r="B165" s="113"/>
    </row>
    <row r="166" spans="2:2" x14ac:dyDescent="0.2">
      <c r="B166" s="113"/>
    </row>
    <row r="167" spans="2:2" x14ac:dyDescent="0.2">
      <c r="B167" s="113"/>
    </row>
    <row r="168" spans="2:2" x14ac:dyDescent="0.2">
      <c r="B168" s="113"/>
    </row>
    <row r="169" spans="2:2" x14ac:dyDescent="0.2">
      <c r="B169" s="113"/>
    </row>
    <row r="170" spans="2:2" x14ac:dyDescent="0.2">
      <c r="B170" s="113"/>
    </row>
    <row r="171" spans="2:2" x14ac:dyDescent="0.2">
      <c r="B171" s="113"/>
    </row>
    <row r="172" spans="2:2" x14ac:dyDescent="0.2">
      <c r="B172" s="113"/>
    </row>
    <row r="173" spans="2:2" x14ac:dyDescent="0.2">
      <c r="B173" s="113"/>
    </row>
    <row r="174" spans="2:2" x14ac:dyDescent="0.2">
      <c r="B174" s="113"/>
    </row>
    <row r="175" spans="2:2" x14ac:dyDescent="0.2">
      <c r="B175" s="113"/>
    </row>
    <row r="176" spans="2:2" x14ac:dyDescent="0.2">
      <c r="B176" s="113"/>
    </row>
    <row r="177" spans="2:2" x14ac:dyDescent="0.2">
      <c r="B177" s="113"/>
    </row>
    <row r="178" spans="2:2" x14ac:dyDescent="0.2">
      <c r="B178" s="113"/>
    </row>
    <row r="179" spans="2:2" x14ac:dyDescent="0.2">
      <c r="B179" s="113"/>
    </row>
    <row r="180" spans="2:2" x14ac:dyDescent="0.2">
      <c r="B180" s="113"/>
    </row>
    <row r="181" spans="2:2" x14ac:dyDescent="0.2">
      <c r="B181" s="113"/>
    </row>
    <row r="182" spans="2:2" x14ac:dyDescent="0.2">
      <c r="B182" s="113"/>
    </row>
    <row r="183" spans="2:2" x14ac:dyDescent="0.2">
      <c r="B183" s="113"/>
    </row>
    <row r="184" spans="2:2" x14ac:dyDescent="0.2">
      <c r="B184" s="113"/>
    </row>
    <row r="185" spans="2:2" x14ac:dyDescent="0.2">
      <c r="B185" s="113"/>
    </row>
    <row r="186" spans="2:2" x14ac:dyDescent="0.2">
      <c r="B186" s="113"/>
    </row>
    <row r="187" spans="2:2" x14ac:dyDescent="0.2">
      <c r="B187" s="113"/>
    </row>
    <row r="188" spans="2:2" x14ac:dyDescent="0.2">
      <c r="B188" s="113"/>
    </row>
    <row r="189" spans="2:2" x14ac:dyDescent="0.2">
      <c r="B189" s="113"/>
    </row>
    <row r="190" spans="2:2" x14ac:dyDescent="0.2">
      <c r="B190" s="113"/>
    </row>
    <row r="191" spans="2:2" x14ac:dyDescent="0.2">
      <c r="B191" s="113"/>
    </row>
    <row r="192" spans="2:2" x14ac:dyDescent="0.2">
      <c r="B192" s="113"/>
    </row>
    <row r="193" spans="2:2" x14ac:dyDescent="0.2">
      <c r="B193" s="113"/>
    </row>
    <row r="194" spans="2:2" x14ac:dyDescent="0.2">
      <c r="B194" s="113"/>
    </row>
    <row r="195" spans="2:2" x14ac:dyDescent="0.2">
      <c r="B195" s="113"/>
    </row>
    <row r="196" spans="2:2" x14ac:dyDescent="0.2">
      <c r="B196" s="113"/>
    </row>
    <row r="197" spans="2:2" x14ac:dyDescent="0.2">
      <c r="B197" s="113"/>
    </row>
    <row r="198" spans="2:2" x14ac:dyDescent="0.2">
      <c r="B198" s="113"/>
    </row>
    <row r="199" spans="2:2" x14ac:dyDescent="0.2">
      <c r="B199" s="113"/>
    </row>
    <row r="200" spans="2:2" x14ac:dyDescent="0.2">
      <c r="B200" s="113"/>
    </row>
    <row r="201" spans="2:2" x14ac:dyDescent="0.2">
      <c r="B201" s="113"/>
    </row>
    <row r="202" spans="2:2" x14ac:dyDescent="0.2">
      <c r="B202" s="113"/>
    </row>
    <row r="203" spans="2:2" x14ac:dyDescent="0.2">
      <c r="B203" s="113"/>
    </row>
    <row r="204" spans="2:2" x14ac:dyDescent="0.2">
      <c r="B204" s="113"/>
    </row>
    <row r="205" spans="2:2" x14ac:dyDescent="0.2">
      <c r="B205" s="113"/>
    </row>
    <row r="206" spans="2:2" x14ac:dyDescent="0.2">
      <c r="B206" s="113"/>
    </row>
    <row r="207" spans="2:2" x14ac:dyDescent="0.2">
      <c r="B207" s="113"/>
    </row>
    <row r="208" spans="2:2" x14ac:dyDescent="0.2">
      <c r="B208" s="113"/>
    </row>
    <row r="209" spans="2:2" x14ac:dyDescent="0.2">
      <c r="B209" s="113"/>
    </row>
    <row r="210" spans="2:2" x14ac:dyDescent="0.2">
      <c r="B210" s="113"/>
    </row>
    <row r="211" spans="2:2" x14ac:dyDescent="0.2">
      <c r="B211" s="113"/>
    </row>
    <row r="212" spans="2:2" x14ac:dyDescent="0.2">
      <c r="B212" s="113"/>
    </row>
    <row r="213" spans="2:2" x14ac:dyDescent="0.2">
      <c r="B213" s="113"/>
    </row>
    <row r="214" spans="2:2" x14ac:dyDescent="0.2">
      <c r="B214" s="113"/>
    </row>
    <row r="215" spans="2:2" x14ac:dyDescent="0.2">
      <c r="B215" s="113"/>
    </row>
    <row r="216" spans="2:2" x14ac:dyDescent="0.2">
      <c r="B216" s="113"/>
    </row>
    <row r="217" spans="2:2" x14ac:dyDescent="0.2">
      <c r="B217" s="113"/>
    </row>
    <row r="218" spans="2:2" x14ac:dyDescent="0.2">
      <c r="B218" s="113"/>
    </row>
    <row r="219" spans="2:2" x14ac:dyDescent="0.2">
      <c r="B219" s="113"/>
    </row>
    <row r="220" spans="2:2" x14ac:dyDescent="0.2">
      <c r="B220" s="113"/>
    </row>
    <row r="221" spans="2:2" x14ac:dyDescent="0.2">
      <c r="B221" s="113"/>
    </row>
    <row r="222" spans="2:2" x14ac:dyDescent="0.2">
      <c r="B222" s="113"/>
    </row>
    <row r="223" spans="2:2" x14ac:dyDescent="0.2">
      <c r="B223" s="113"/>
    </row>
  </sheetData>
  <sheetProtection sort="0" autoFilter="0"/>
  <autoFilter ref="B1:B42" xr:uid="{6D4747A3-6F0B-4983-98F1-65C0941464FF}"/>
  <conditionalFormatting sqref="J44">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workbookViewId="0">
      <selection activeCell="A158" sqref="A158"/>
    </sheetView>
  </sheetViews>
  <sheetFormatPr baseColWidth="10" defaultColWidth="8.5" defaultRowHeight="16" x14ac:dyDescent="0.2"/>
  <cols>
    <col min="1" max="2" width="3.5" style="157" customWidth="1"/>
    <col min="3" max="3" width="21.1640625" style="157" customWidth="1"/>
    <col min="4" max="4" width="25.5" style="157" customWidth="1"/>
    <col min="5" max="5" width="7" style="157" customWidth="1"/>
    <col min="6" max="6" width="8.6640625" style="157" customWidth="1"/>
    <col min="7" max="7" width="6.83203125" style="157" customWidth="1"/>
    <col min="8" max="8" width="20.6640625" style="157" customWidth="1"/>
    <col min="9" max="9" width="7.33203125" style="157" customWidth="1"/>
    <col min="10" max="10" width="16.33203125" style="157" customWidth="1"/>
    <col min="11" max="11" width="7.33203125" style="157" customWidth="1"/>
    <col min="12" max="12" width="6.33203125" style="157" customWidth="1"/>
    <col min="13" max="13" width="8.33203125" style="157" customWidth="1"/>
    <col min="14" max="14" width="18.83203125" style="157" customWidth="1"/>
    <col min="15" max="15" width="3.5" style="157" customWidth="1"/>
    <col min="16" max="16" width="11.5" style="157" bestFit="1" customWidth="1"/>
    <col min="17" max="17" width="10.5" style="157" customWidth="1"/>
    <col min="18" max="18" width="14.1640625" style="157" customWidth="1"/>
    <col min="19" max="19" width="7.5" style="195" bestFit="1" customWidth="1"/>
    <col min="20" max="20" width="8.33203125" style="196" customWidth="1"/>
    <col min="21" max="25" width="8.33203125" style="195" customWidth="1"/>
    <col min="26" max="26" width="8.5" style="195"/>
    <col min="27" max="16384" width="8.5" style="157"/>
  </cols>
  <sheetData>
    <row r="5" spans="1:26" ht="24" x14ac:dyDescent="0.3">
      <c r="A5" s="341" t="s">
        <v>296</v>
      </c>
      <c r="B5" s="341"/>
      <c r="C5" s="341"/>
      <c r="D5" s="341"/>
    </row>
    <row r="6" spans="1:26" s="197" customFormat="1" ht="17" thickBot="1" x14ac:dyDescent="0.25">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7" thickTop="1" x14ac:dyDescent="0.2">
      <c r="B7" s="199"/>
      <c r="C7" s="200"/>
      <c r="D7" s="200"/>
      <c r="E7" s="200"/>
      <c r="F7" s="201"/>
      <c r="G7" s="201"/>
      <c r="H7" s="202" t="s">
        <v>297</v>
      </c>
      <c r="I7" s="202"/>
      <c r="J7" s="202"/>
      <c r="K7" s="200"/>
      <c r="L7" s="200"/>
      <c r="M7" s="200"/>
      <c r="N7" s="200"/>
      <c r="O7" s="200"/>
      <c r="P7" s="203"/>
      <c r="Q7" s="203"/>
      <c r="R7" s="204"/>
      <c r="S7" s="195"/>
      <c r="T7" s="196"/>
      <c r="U7" s="195"/>
      <c r="V7" s="195"/>
      <c r="W7" s="195"/>
      <c r="X7" s="195"/>
      <c r="Y7" s="195"/>
      <c r="Z7" s="195"/>
    </row>
    <row r="8" spans="1:26" s="197" customFormat="1" ht="15.75" customHeight="1" x14ac:dyDescent="0.2">
      <c r="B8" s="205"/>
      <c r="C8" s="330">
        <f>IF(SUM(E141:E148)&gt;1,"Select One",SUM(D145))</f>
        <v>0</v>
      </c>
      <c r="D8" s="330"/>
      <c r="E8" s="330"/>
      <c r="F8" s="330"/>
      <c r="G8" s="330"/>
      <c r="H8" s="330"/>
      <c r="I8" s="330"/>
      <c r="J8" s="330"/>
      <c r="K8" s="330"/>
      <c r="L8" s="330"/>
      <c r="M8" s="330"/>
      <c r="N8" s="330"/>
      <c r="O8" s="206"/>
      <c r="P8" s="157"/>
      <c r="Q8" s="157"/>
      <c r="R8" s="207"/>
      <c r="S8" s="195"/>
      <c r="T8" s="196"/>
      <c r="U8" s="195"/>
      <c r="V8" s="195"/>
      <c r="W8" s="195"/>
      <c r="X8" s="195"/>
      <c r="Y8" s="195"/>
      <c r="Z8" s="195"/>
    </row>
    <row r="9" spans="1:26" s="197" customFormat="1" ht="15.5" customHeight="1" x14ac:dyDescent="0.2">
      <c r="B9" s="205"/>
      <c r="C9" s="330"/>
      <c r="D9" s="330"/>
      <c r="E9" s="330"/>
      <c r="F9" s="330"/>
      <c r="G9" s="330"/>
      <c r="H9" s="330"/>
      <c r="I9" s="330"/>
      <c r="J9" s="330"/>
      <c r="K9" s="330"/>
      <c r="L9" s="330"/>
      <c r="M9" s="330"/>
      <c r="N9" s="330"/>
      <c r="O9" s="206"/>
      <c r="P9" s="208" t="s">
        <v>59</v>
      </c>
      <c r="Q9" s="209" t="e">
        <f>F12/(C8/1000)</f>
        <v>#DIV/0!</v>
      </c>
      <c r="R9" s="207"/>
      <c r="S9" s="195"/>
      <c r="T9" s="196"/>
      <c r="U9" s="195"/>
      <c r="V9" s="195"/>
      <c r="W9" s="195"/>
      <c r="X9" s="195"/>
      <c r="Y9" s="195"/>
      <c r="Z9" s="195"/>
    </row>
    <row r="10" spans="1:26" s="197" customFormat="1" ht="15.5" customHeight="1" x14ac:dyDescent="0.2">
      <c r="B10" s="205"/>
      <c r="C10" s="331" t="s">
        <v>298</v>
      </c>
      <c r="D10" s="331"/>
      <c r="E10" s="331"/>
      <c r="F10" s="331"/>
      <c r="G10" s="331"/>
      <c r="H10" s="331"/>
      <c r="I10" s="331"/>
      <c r="J10" s="331"/>
      <c r="K10" s="331"/>
      <c r="L10" s="331"/>
      <c r="M10" s="331"/>
      <c r="N10" s="331"/>
      <c r="O10" s="206"/>
      <c r="P10" s="157"/>
      <c r="Q10" s="157"/>
      <c r="R10" s="207"/>
      <c r="S10" s="195"/>
      <c r="T10" s="196"/>
      <c r="U10" s="195"/>
      <c r="V10" s="195"/>
      <c r="W10" s="195"/>
      <c r="X10" s="195"/>
      <c r="Y10" s="195"/>
      <c r="Z10" s="195"/>
    </row>
    <row r="11" spans="1:26" s="197" customFormat="1" x14ac:dyDescent="0.2">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x14ac:dyDescent="0.2">
      <c r="B12" s="205"/>
      <c r="C12" s="328" t="s">
        <v>299</v>
      </c>
      <c r="D12" s="328"/>
      <c r="E12" s="328"/>
      <c r="F12" s="329">
        <v>1000</v>
      </c>
      <c r="G12" s="329"/>
      <c r="H12" s="329"/>
      <c r="I12" s="329"/>
      <c r="J12" s="329"/>
      <c r="K12" s="329"/>
      <c r="L12" s="329"/>
      <c r="M12" s="329"/>
      <c r="N12" s="329"/>
      <c r="O12" s="206"/>
      <c r="P12" s="157"/>
      <c r="Q12" s="210" t="s">
        <v>300</v>
      </c>
      <c r="R12" s="211"/>
      <c r="S12" s="195"/>
      <c r="T12" s="196"/>
      <c r="U12" s="195"/>
      <c r="V12" s="195"/>
      <c r="W12" s="195"/>
      <c r="X12" s="195"/>
      <c r="Y12" s="195"/>
      <c r="Z12" s="195"/>
    </row>
    <row r="13" spans="1:26" s="197" customFormat="1" ht="15.5" customHeight="1" thickBot="1" x14ac:dyDescent="0.25">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8" thickTop="1" thickBot="1" x14ac:dyDescent="0.25">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7" thickTop="1" x14ac:dyDescent="0.2">
      <c r="B15" s="199"/>
      <c r="C15" s="200"/>
      <c r="D15" s="200"/>
      <c r="E15" s="200"/>
      <c r="F15" s="201"/>
      <c r="G15" s="201"/>
      <c r="H15" s="202" t="s">
        <v>301</v>
      </c>
      <c r="I15" s="202"/>
      <c r="J15" s="202"/>
      <c r="K15" s="200"/>
      <c r="L15" s="200"/>
      <c r="M15" s="200"/>
      <c r="N15" s="200"/>
      <c r="O15" s="200"/>
      <c r="P15" s="203"/>
      <c r="Q15" s="203"/>
      <c r="R15" s="204"/>
      <c r="S15" s="195"/>
      <c r="T15" s="196"/>
      <c r="U15" s="195"/>
      <c r="V15" s="195"/>
      <c r="W15" s="195"/>
      <c r="X15" s="195"/>
      <c r="Y15" s="195"/>
      <c r="Z15" s="195"/>
    </row>
    <row r="16" spans="1:26" s="197" customFormat="1" ht="15.5" customHeight="1" x14ac:dyDescent="0.2">
      <c r="B16" s="205"/>
      <c r="C16" s="330">
        <f>IF(SUM(E149:E156)&gt;1,"Select One",SUM(D153))</f>
        <v>0</v>
      </c>
      <c r="D16" s="330"/>
      <c r="E16" s="330"/>
      <c r="F16" s="330"/>
      <c r="G16" s="330"/>
      <c r="H16" s="330"/>
      <c r="I16" s="330"/>
      <c r="J16" s="330"/>
      <c r="K16" s="330"/>
      <c r="L16" s="330"/>
      <c r="M16" s="330"/>
      <c r="N16" s="330"/>
      <c r="O16" s="206"/>
      <c r="P16" s="157"/>
      <c r="Q16" s="157"/>
      <c r="R16" s="207"/>
      <c r="S16" s="195"/>
      <c r="T16" s="196"/>
      <c r="U16" s="195"/>
      <c r="V16" s="195"/>
      <c r="W16" s="195"/>
      <c r="X16" s="195"/>
      <c r="Y16" s="195"/>
      <c r="Z16" s="195"/>
    </row>
    <row r="17" spans="2:26" s="197" customFormat="1" ht="15.5" customHeight="1" x14ac:dyDescent="0.2">
      <c r="B17" s="205"/>
      <c r="C17" s="330"/>
      <c r="D17" s="330"/>
      <c r="E17" s="330"/>
      <c r="F17" s="330"/>
      <c r="G17" s="330"/>
      <c r="H17" s="330"/>
      <c r="I17" s="330"/>
      <c r="J17" s="330"/>
      <c r="K17" s="330"/>
      <c r="L17" s="330"/>
      <c r="M17" s="330"/>
      <c r="N17" s="330"/>
      <c r="O17" s="206"/>
      <c r="P17" s="208" t="s">
        <v>59</v>
      </c>
      <c r="Q17" s="209" t="e">
        <f>F20/(C16/1000)</f>
        <v>#DIV/0!</v>
      </c>
      <c r="R17" s="207"/>
      <c r="S17" s="195"/>
      <c r="T17" s="196"/>
      <c r="U17" s="195"/>
      <c r="V17" s="195"/>
      <c r="W17" s="195"/>
      <c r="X17" s="195"/>
      <c r="Y17" s="195"/>
      <c r="Z17" s="195"/>
    </row>
    <row r="18" spans="2:26" s="197" customFormat="1" x14ac:dyDescent="0.2">
      <c r="B18" s="205"/>
      <c r="C18" s="331" t="s">
        <v>298</v>
      </c>
      <c r="D18" s="331"/>
      <c r="E18" s="331"/>
      <c r="F18" s="331"/>
      <c r="G18" s="331"/>
      <c r="H18" s="331"/>
      <c r="I18" s="331"/>
      <c r="J18" s="331"/>
      <c r="K18" s="331"/>
      <c r="L18" s="331"/>
      <c r="M18" s="331"/>
      <c r="N18" s="331"/>
      <c r="O18" s="206"/>
      <c r="P18" s="157"/>
      <c r="Q18" s="157"/>
      <c r="R18" s="207"/>
      <c r="S18" s="195"/>
      <c r="T18" s="196"/>
      <c r="U18" s="195"/>
      <c r="V18" s="195"/>
      <c r="W18" s="195"/>
      <c r="X18" s="195"/>
      <c r="Y18" s="195"/>
      <c r="Z18" s="195"/>
    </row>
    <row r="19" spans="2:26" s="197" customFormat="1" x14ac:dyDescent="0.2">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5" customHeight="1" x14ac:dyDescent="0.2">
      <c r="B20" s="205"/>
      <c r="C20" s="328" t="s">
        <v>299</v>
      </c>
      <c r="D20" s="328"/>
      <c r="E20" s="328"/>
      <c r="F20" s="329">
        <v>0</v>
      </c>
      <c r="G20" s="329"/>
      <c r="H20" s="329"/>
      <c r="I20" s="329"/>
      <c r="J20" s="329"/>
      <c r="K20" s="329"/>
      <c r="L20" s="329"/>
      <c r="M20" s="329"/>
      <c r="N20" s="329"/>
      <c r="O20" s="206"/>
      <c r="P20" s="157"/>
      <c r="Q20" s="210" t="s">
        <v>300</v>
      </c>
      <c r="R20" s="211"/>
      <c r="S20" s="195"/>
      <c r="T20" s="196"/>
      <c r="U20" s="195"/>
      <c r="V20" s="195"/>
      <c r="W20" s="195"/>
      <c r="X20" s="195"/>
      <c r="Y20" s="195"/>
      <c r="Z20" s="195"/>
    </row>
    <row r="21" spans="2:26" s="197" customFormat="1" ht="17" thickBot="1" x14ac:dyDescent="0.25">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8" thickTop="1" thickBot="1" x14ac:dyDescent="0.25">
      <c r="B22" s="339" t="s">
        <v>302</v>
      </c>
      <c r="C22" s="340"/>
      <c r="D22" s="339"/>
      <c r="E22" s="339"/>
      <c r="F22" s="339"/>
      <c r="G22" s="339"/>
      <c r="H22" s="339"/>
      <c r="I22" s="339"/>
      <c r="J22" s="339"/>
      <c r="K22" s="339"/>
      <c r="L22" s="339"/>
      <c r="M22" s="339"/>
      <c r="N22" s="339"/>
      <c r="O22" s="339"/>
      <c r="P22" s="339"/>
      <c r="Q22" s="339"/>
      <c r="R22" s="339"/>
      <c r="S22" s="195"/>
      <c r="T22" s="196"/>
      <c r="U22" s="195"/>
      <c r="V22" s="195"/>
      <c r="W22" s="195"/>
      <c r="X22" s="195"/>
      <c r="Y22" s="195"/>
      <c r="Z22" s="195"/>
    </row>
    <row r="23" spans="2:26" s="197" customFormat="1" ht="18" thickTop="1" thickBot="1" x14ac:dyDescent="0.25">
      <c r="B23" s="199"/>
      <c r="C23" s="216" t="s">
        <v>303</v>
      </c>
      <c r="D23" s="217" t="s">
        <v>304</v>
      </c>
      <c r="E23" s="202"/>
      <c r="F23" s="202"/>
      <c r="G23" s="216" t="s">
        <v>305</v>
      </c>
      <c r="H23" s="218" t="s">
        <v>306</v>
      </c>
      <c r="I23" s="218"/>
      <c r="J23" s="218"/>
      <c r="K23" s="216" t="s">
        <v>305</v>
      </c>
      <c r="L23" s="218" t="s">
        <v>307</v>
      </c>
      <c r="M23" s="218"/>
      <c r="N23" s="218"/>
      <c r="O23" s="200"/>
      <c r="P23" s="203"/>
      <c r="Q23" s="203"/>
      <c r="R23" s="204"/>
      <c r="S23" s="195"/>
      <c r="T23" s="196"/>
      <c r="U23" s="195"/>
      <c r="V23" s="195"/>
      <c r="W23" s="195"/>
      <c r="X23" s="195"/>
      <c r="Y23" s="195"/>
      <c r="Z23" s="195"/>
    </row>
    <row r="24" spans="2:26" s="197" customFormat="1" ht="15.75" customHeight="1" x14ac:dyDescent="0.2">
      <c r="B24" s="205"/>
      <c r="C24" s="330">
        <f>IF(SUM(E157:E164)&gt;1,"Select One",SUM(D161))</f>
        <v>34482.758620689659</v>
      </c>
      <c r="D24" s="330"/>
      <c r="E24" s="330"/>
      <c r="F24" s="330"/>
      <c r="G24" s="330"/>
      <c r="H24" s="330"/>
      <c r="I24" s="330"/>
      <c r="J24" s="330"/>
      <c r="K24" s="330"/>
      <c r="L24" s="330"/>
      <c r="M24" s="330"/>
      <c r="N24" s="330"/>
      <c r="O24" s="206"/>
      <c r="P24" s="336"/>
      <c r="Q24" s="336"/>
      <c r="R24" s="207"/>
      <c r="S24" s="195"/>
      <c r="T24" s="196"/>
      <c r="U24" s="195"/>
      <c r="V24" s="195"/>
      <c r="W24" s="195"/>
      <c r="X24" s="195"/>
      <c r="Y24" s="195"/>
      <c r="Z24" s="195"/>
    </row>
    <row r="25" spans="2:26" s="197" customFormat="1" ht="15.75" customHeight="1" x14ac:dyDescent="0.2">
      <c r="B25" s="205"/>
      <c r="C25" s="330"/>
      <c r="D25" s="330"/>
      <c r="E25" s="330"/>
      <c r="F25" s="330"/>
      <c r="G25" s="330"/>
      <c r="H25" s="330"/>
      <c r="I25" s="330"/>
      <c r="J25" s="330"/>
      <c r="K25" s="330"/>
      <c r="L25" s="330"/>
      <c r="M25" s="330"/>
      <c r="N25" s="330"/>
      <c r="O25" s="206"/>
      <c r="P25" s="208" t="s">
        <v>59</v>
      </c>
      <c r="Q25" s="219">
        <f>F28/(C24/1000)</f>
        <v>28.999999999999996</v>
      </c>
      <c r="R25" s="207"/>
      <c r="S25" s="195"/>
      <c r="T25" s="196"/>
      <c r="U25" s="195"/>
      <c r="V25" s="195"/>
      <c r="W25" s="195"/>
      <c r="X25" s="195"/>
      <c r="Y25" s="195"/>
      <c r="Z25" s="195"/>
    </row>
    <row r="26" spans="2:26" s="197" customFormat="1" x14ac:dyDescent="0.2">
      <c r="B26" s="205"/>
      <c r="C26" s="331" t="s">
        <v>298</v>
      </c>
      <c r="D26" s="331"/>
      <c r="E26" s="331"/>
      <c r="F26" s="331"/>
      <c r="G26" s="331"/>
      <c r="H26" s="331"/>
      <c r="I26" s="331"/>
      <c r="J26" s="331"/>
      <c r="K26" s="331"/>
      <c r="L26" s="331"/>
      <c r="M26" s="331"/>
      <c r="N26" s="331"/>
      <c r="O26" s="206"/>
      <c r="P26" s="157"/>
      <c r="Q26" s="157"/>
      <c r="R26" s="207"/>
      <c r="S26" s="195"/>
      <c r="T26" s="196"/>
      <c r="U26" s="195"/>
      <c r="V26" s="195"/>
      <c r="W26" s="195"/>
      <c r="X26" s="195"/>
      <c r="Y26" s="195"/>
      <c r="Z26" s="195"/>
    </row>
    <row r="27" spans="2:26" s="197" customFormat="1" x14ac:dyDescent="0.2">
      <c r="B27" s="205"/>
      <c r="C27" s="337"/>
      <c r="D27" s="337"/>
      <c r="E27" s="337"/>
      <c r="F27" s="337"/>
      <c r="G27" s="337"/>
      <c r="H27" s="337"/>
      <c r="I27" s="337"/>
      <c r="J27" s="337"/>
      <c r="K27" s="337"/>
      <c r="L27" s="337"/>
      <c r="M27" s="337"/>
      <c r="N27" s="337"/>
      <c r="O27" s="206"/>
      <c r="P27" s="157"/>
      <c r="Q27" s="157"/>
      <c r="R27" s="207"/>
      <c r="S27" s="195"/>
      <c r="T27" s="196"/>
      <c r="U27" s="195"/>
      <c r="V27" s="195"/>
      <c r="W27" s="195"/>
      <c r="X27" s="195"/>
      <c r="Y27" s="195"/>
      <c r="Z27" s="195"/>
    </row>
    <row r="28" spans="2:26" s="197" customFormat="1" x14ac:dyDescent="0.2">
      <c r="B28" s="205"/>
      <c r="C28" s="328" t="s">
        <v>299</v>
      </c>
      <c r="D28" s="328"/>
      <c r="E28" s="328"/>
      <c r="F28" s="329">
        <v>1000</v>
      </c>
      <c r="G28" s="329"/>
      <c r="H28" s="329"/>
      <c r="I28" s="329"/>
      <c r="J28" s="329"/>
      <c r="K28" s="329"/>
      <c r="L28" s="329"/>
      <c r="M28" s="329"/>
      <c r="N28" s="329"/>
      <c r="O28" s="206"/>
      <c r="P28" s="157"/>
      <c r="Q28" s="210" t="s">
        <v>300</v>
      </c>
      <c r="R28" s="211"/>
      <c r="S28" s="195"/>
      <c r="T28" s="196"/>
      <c r="U28" s="195"/>
      <c r="V28" s="195"/>
      <c r="W28" s="195"/>
      <c r="X28" s="195"/>
      <c r="Y28" s="195"/>
      <c r="Z28" s="195"/>
    </row>
    <row r="29" spans="2:26" s="197" customFormat="1" ht="17" thickBot="1" x14ac:dyDescent="0.25">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7" thickTop="1" x14ac:dyDescent="0.2">
      <c r="N30" s="220"/>
      <c r="T30" s="196"/>
    </row>
    <row r="31" spans="2:26" s="197" customFormat="1" ht="17" thickBot="1" x14ac:dyDescent="0.25">
      <c r="B31" s="339" t="s">
        <v>308</v>
      </c>
      <c r="C31" s="340"/>
      <c r="D31" s="339"/>
      <c r="E31" s="339"/>
      <c r="F31" s="339"/>
      <c r="G31" s="339"/>
      <c r="H31" s="339"/>
      <c r="I31" s="339"/>
      <c r="J31" s="339"/>
      <c r="K31" s="339"/>
      <c r="L31" s="339"/>
      <c r="M31" s="339"/>
      <c r="N31" s="339"/>
      <c r="O31" s="339"/>
      <c r="P31" s="339"/>
      <c r="Q31" s="339"/>
      <c r="R31" s="339"/>
      <c r="S31" s="195"/>
      <c r="T31" s="196"/>
      <c r="U31" s="195"/>
      <c r="V31" s="195"/>
      <c r="W31" s="195"/>
      <c r="X31" s="195"/>
      <c r="Y31" s="195"/>
      <c r="Z31" s="195"/>
    </row>
    <row r="32" spans="2:26" s="197" customFormat="1" ht="18" thickTop="1" thickBot="1" x14ac:dyDescent="0.25">
      <c r="B32" s="199"/>
      <c r="C32" s="216" t="s">
        <v>303</v>
      </c>
      <c r="D32" s="217" t="s">
        <v>71</v>
      </c>
      <c r="E32" s="202"/>
      <c r="F32" s="202"/>
      <c r="G32" s="216" t="s">
        <v>305</v>
      </c>
      <c r="H32" s="338" t="s">
        <v>74</v>
      </c>
      <c r="I32" s="338"/>
      <c r="J32" s="201"/>
      <c r="K32" s="216" t="s">
        <v>305</v>
      </c>
      <c r="L32" s="218" t="s">
        <v>75</v>
      </c>
      <c r="M32" s="218"/>
      <c r="N32" s="218"/>
      <c r="O32" s="200"/>
      <c r="P32" s="203"/>
      <c r="Q32" s="203"/>
      <c r="R32" s="204"/>
      <c r="S32" s="195"/>
      <c r="T32" s="196"/>
      <c r="U32" s="195"/>
      <c r="V32" s="195"/>
      <c r="W32" s="195"/>
      <c r="X32" s="195"/>
      <c r="Y32" s="195"/>
      <c r="Z32" s="195"/>
    </row>
    <row r="33" spans="1:26" s="197" customFormat="1" x14ac:dyDescent="0.2">
      <c r="B33" s="205"/>
      <c r="C33" s="330">
        <f>IF(SUM(E166:E170)&gt;1,"Select One",SUM(D168))</f>
        <v>0</v>
      </c>
      <c r="D33" s="330"/>
      <c r="E33" s="330"/>
      <c r="F33" s="330"/>
      <c r="G33" s="330"/>
      <c r="H33" s="330"/>
      <c r="I33" s="330"/>
      <c r="J33" s="330"/>
      <c r="K33" s="330"/>
      <c r="L33" s="330"/>
      <c r="M33" s="330"/>
      <c r="N33" s="330"/>
      <c r="O33" s="206"/>
      <c r="P33" s="336"/>
      <c r="Q33" s="336"/>
      <c r="R33" s="207"/>
      <c r="S33" s="195"/>
      <c r="T33" s="196"/>
      <c r="U33" s="195"/>
      <c r="V33" s="195"/>
      <c r="W33" s="195"/>
      <c r="X33" s="195"/>
      <c r="Y33" s="195"/>
      <c r="Z33" s="195"/>
    </row>
    <row r="34" spans="1:26" s="197" customFormat="1" x14ac:dyDescent="0.2">
      <c r="B34" s="205"/>
      <c r="C34" s="330"/>
      <c r="D34" s="330"/>
      <c r="E34" s="330"/>
      <c r="F34" s="330"/>
      <c r="G34" s="330"/>
      <c r="H34" s="330"/>
      <c r="I34" s="330"/>
      <c r="J34" s="330"/>
      <c r="K34" s="330"/>
      <c r="L34" s="330"/>
      <c r="M34" s="330"/>
      <c r="N34" s="330"/>
      <c r="O34" s="206"/>
      <c r="P34" s="208" t="s">
        <v>59</v>
      </c>
      <c r="Q34" s="221" t="e">
        <f>F37/(C33/1000)</f>
        <v>#DIV/0!</v>
      </c>
      <c r="R34" s="207"/>
      <c r="S34" s="195"/>
      <c r="T34" s="196"/>
      <c r="U34" s="195"/>
      <c r="V34" s="195"/>
      <c r="W34" s="195"/>
      <c r="X34" s="195"/>
      <c r="Y34" s="195"/>
      <c r="Z34" s="195"/>
    </row>
    <row r="35" spans="1:26" s="197" customFormat="1" x14ac:dyDescent="0.2">
      <c r="B35" s="205"/>
      <c r="C35" s="331" t="s">
        <v>298</v>
      </c>
      <c r="D35" s="331"/>
      <c r="E35" s="331"/>
      <c r="F35" s="331"/>
      <c r="G35" s="331"/>
      <c r="H35" s="331"/>
      <c r="I35" s="331"/>
      <c r="J35" s="331"/>
      <c r="K35" s="331"/>
      <c r="L35" s="331"/>
      <c r="M35" s="331"/>
      <c r="N35" s="331"/>
      <c r="O35" s="206"/>
      <c r="P35" s="157"/>
      <c r="Q35" s="157"/>
      <c r="R35" s="207"/>
      <c r="S35" s="195"/>
      <c r="T35" s="196"/>
      <c r="U35" s="195"/>
      <c r="V35" s="195"/>
      <c r="W35" s="195"/>
      <c r="X35" s="195"/>
      <c r="Y35" s="195"/>
      <c r="Z35" s="195"/>
    </row>
    <row r="36" spans="1:26" s="197" customFormat="1" x14ac:dyDescent="0.2">
      <c r="B36" s="205"/>
      <c r="C36" s="337"/>
      <c r="D36" s="337"/>
      <c r="E36" s="337"/>
      <c r="F36" s="337"/>
      <c r="G36" s="337"/>
      <c r="H36" s="337"/>
      <c r="I36" s="337"/>
      <c r="J36" s="337"/>
      <c r="K36" s="337"/>
      <c r="L36" s="337"/>
      <c r="M36" s="337"/>
      <c r="N36" s="337"/>
      <c r="O36" s="206"/>
      <c r="P36" s="157"/>
      <c r="Q36" s="157"/>
      <c r="R36" s="207"/>
      <c r="S36" s="195"/>
      <c r="T36" s="196"/>
      <c r="U36" s="195"/>
      <c r="V36" s="195"/>
      <c r="W36" s="195"/>
      <c r="X36" s="195"/>
      <c r="Y36" s="195"/>
      <c r="Z36" s="195"/>
    </row>
    <row r="37" spans="1:26" s="197" customFormat="1" x14ac:dyDescent="0.2">
      <c r="B37" s="205"/>
      <c r="C37" s="328" t="s">
        <v>299</v>
      </c>
      <c r="D37" s="328"/>
      <c r="E37" s="328"/>
      <c r="F37" s="329">
        <v>0</v>
      </c>
      <c r="G37" s="329"/>
      <c r="H37" s="329"/>
      <c r="I37" s="329"/>
      <c r="J37" s="329"/>
      <c r="K37" s="329"/>
      <c r="L37" s="329"/>
      <c r="M37" s="329"/>
      <c r="N37" s="329"/>
      <c r="O37" s="206"/>
      <c r="P37" s="157"/>
      <c r="Q37" s="210" t="s">
        <v>300</v>
      </c>
      <c r="R37" s="211"/>
      <c r="S37" s="195"/>
      <c r="T37" s="196"/>
      <c r="U37" s="195"/>
      <c r="V37" s="195"/>
      <c r="W37" s="195"/>
      <c r="X37" s="195"/>
      <c r="Y37" s="195"/>
      <c r="Z37" s="195"/>
    </row>
    <row r="38" spans="1:26" s="197" customFormat="1" ht="17" thickBot="1" x14ac:dyDescent="0.25">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8" thickTop="1" thickBot="1" x14ac:dyDescent="0.25">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7" thickTop="1" x14ac:dyDescent="0.2">
      <c r="A40" s="197"/>
      <c r="B40" s="199"/>
      <c r="C40" s="200"/>
      <c r="D40" s="200"/>
      <c r="E40" s="200"/>
      <c r="F40" s="201"/>
      <c r="G40" s="201"/>
      <c r="H40" s="202" t="s">
        <v>309</v>
      </c>
      <c r="I40" s="202"/>
      <c r="J40" s="202"/>
      <c r="K40" s="200"/>
      <c r="L40" s="200"/>
      <c r="M40" s="200"/>
      <c r="N40" s="200"/>
      <c r="O40" s="200"/>
      <c r="P40" s="203"/>
      <c r="Q40" s="203"/>
      <c r="R40" s="204"/>
      <c r="S40" s="195"/>
      <c r="T40" s="196"/>
      <c r="U40" s="195"/>
      <c r="V40" s="195"/>
      <c r="W40" s="195"/>
      <c r="X40" s="195"/>
      <c r="Y40" s="195"/>
      <c r="Z40" s="195"/>
    </row>
    <row r="41" spans="1:26" s="7" customFormat="1" x14ac:dyDescent="0.2">
      <c r="A41" s="157"/>
      <c r="B41" s="205"/>
      <c r="C41" s="330">
        <f>SUM(D173)</f>
        <v>0</v>
      </c>
      <c r="D41" s="330"/>
      <c r="E41" s="330"/>
      <c r="F41" s="330"/>
      <c r="G41" s="330"/>
      <c r="H41" s="330"/>
      <c r="I41" s="330"/>
      <c r="J41" s="330"/>
      <c r="K41" s="330"/>
      <c r="L41" s="330"/>
      <c r="M41" s="330"/>
      <c r="N41" s="330"/>
      <c r="O41" s="206"/>
      <c r="P41" s="157"/>
      <c r="Q41" s="157"/>
      <c r="R41" s="207"/>
      <c r="S41" s="222"/>
      <c r="T41" s="196"/>
      <c r="U41" s="195"/>
      <c r="V41" s="195"/>
      <c r="W41" s="195"/>
      <c r="X41" s="195"/>
      <c r="Y41" s="195"/>
      <c r="Z41" s="195"/>
    </row>
    <row r="42" spans="1:26" s="7" customFormat="1" x14ac:dyDescent="0.2">
      <c r="A42" s="157"/>
      <c r="B42" s="205"/>
      <c r="C42" s="330"/>
      <c r="D42" s="330"/>
      <c r="E42" s="330"/>
      <c r="F42" s="330"/>
      <c r="G42" s="330"/>
      <c r="H42" s="330"/>
      <c r="I42" s="330"/>
      <c r="J42" s="330"/>
      <c r="K42" s="330"/>
      <c r="L42" s="330"/>
      <c r="M42" s="330"/>
      <c r="N42" s="330"/>
      <c r="O42" s="206"/>
      <c r="P42" s="208" t="s">
        <v>59</v>
      </c>
      <c r="Q42" s="219" t="e">
        <f>F45/(C41/1000)</f>
        <v>#DIV/0!</v>
      </c>
      <c r="R42" s="207"/>
      <c r="S42" s="222"/>
      <c r="T42" s="196"/>
      <c r="U42" s="195"/>
      <c r="V42" s="195"/>
      <c r="W42" s="195"/>
      <c r="X42" s="195"/>
      <c r="Y42" s="195"/>
      <c r="Z42" s="195"/>
    </row>
    <row r="43" spans="1:26" s="7" customFormat="1" x14ac:dyDescent="0.2">
      <c r="A43" s="157"/>
      <c r="B43" s="205"/>
      <c r="C43" s="331" t="s">
        <v>298</v>
      </c>
      <c r="D43" s="331"/>
      <c r="E43" s="331"/>
      <c r="F43" s="331"/>
      <c r="G43" s="331"/>
      <c r="H43" s="331"/>
      <c r="I43" s="331"/>
      <c r="J43" s="331"/>
      <c r="K43" s="331"/>
      <c r="L43" s="331"/>
      <c r="M43" s="331"/>
      <c r="N43" s="331"/>
      <c r="O43" s="206"/>
      <c r="P43" s="157"/>
      <c r="Q43" s="157"/>
      <c r="R43" s="207"/>
      <c r="S43" s="195"/>
      <c r="T43" s="196"/>
      <c r="U43" s="195"/>
      <c r="V43" s="195"/>
      <c r="W43" s="195"/>
      <c r="X43" s="195"/>
      <c r="Y43" s="195"/>
      <c r="Z43" s="195"/>
    </row>
    <row r="44" spans="1:26" s="7" customFormat="1" x14ac:dyDescent="0.2">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x14ac:dyDescent="0.2">
      <c r="A45" s="157"/>
      <c r="B45" s="205"/>
      <c r="C45" s="328" t="s">
        <v>299</v>
      </c>
      <c r="D45" s="328"/>
      <c r="E45" s="328"/>
      <c r="F45" s="329">
        <v>0</v>
      </c>
      <c r="G45" s="329"/>
      <c r="H45" s="329"/>
      <c r="I45" s="329"/>
      <c r="J45" s="329"/>
      <c r="K45" s="329"/>
      <c r="L45" s="329"/>
      <c r="M45" s="329"/>
      <c r="N45" s="329"/>
      <c r="O45" s="206"/>
      <c r="P45" s="157"/>
      <c r="Q45" s="210" t="s">
        <v>300</v>
      </c>
      <c r="R45" s="211"/>
      <c r="S45" s="224"/>
      <c r="T45" s="196"/>
      <c r="U45" s="195"/>
      <c r="V45" s="195"/>
      <c r="W45" s="195"/>
      <c r="X45" s="195"/>
      <c r="Y45" s="195"/>
      <c r="Z45" s="195"/>
    </row>
    <row r="46" spans="1:26" s="7" customFormat="1" ht="17" thickBot="1" x14ac:dyDescent="0.25">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8" thickTop="1" thickBot="1" x14ac:dyDescent="0.25">
      <c r="T47" s="196"/>
    </row>
    <row r="48" spans="1:26" s="7" customFormat="1" x14ac:dyDescent="0.2">
      <c r="B48" s="225"/>
      <c r="C48" s="226"/>
      <c r="D48" s="226"/>
      <c r="E48" s="226"/>
      <c r="F48" s="227"/>
      <c r="G48" s="227"/>
      <c r="H48" s="228" t="s">
        <v>253</v>
      </c>
      <c r="I48" s="228"/>
      <c r="J48" s="228"/>
      <c r="K48" s="226"/>
      <c r="L48" s="226"/>
      <c r="M48" s="226"/>
      <c r="N48" s="226"/>
      <c r="O48" s="226"/>
      <c r="P48" s="229"/>
      <c r="Q48" s="229"/>
      <c r="R48" s="230"/>
      <c r="S48" s="195"/>
      <c r="T48" s="196"/>
      <c r="U48" s="195"/>
      <c r="V48" s="195"/>
      <c r="W48" s="195"/>
      <c r="X48" s="195"/>
      <c r="Y48" s="195"/>
      <c r="Z48" s="195"/>
    </row>
    <row r="49" spans="2:26" s="7" customFormat="1" x14ac:dyDescent="0.2">
      <c r="B49" s="231"/>
      <c r="C49" s="330">
        <f>SUM(D175)</f>
        <v>0</v>
      </c>
      <c r="D49" s="330"/>
      <c r="E49" s="330"/>
      <c r="F49" s="330"/>
      <c r="G49" s="330"/>
      <c r="H49" s="330"/>
      <c r="I49" s="330"/>
      <c r="J49" s="330"/>
      <c r="K49" s="330"/>
      <c r="L49" s="330"/>
      <c r="M49" s="330"/>
      <c r="N49" s="330"/>
      <c r="O49" s="206"/>
      <c r="P49" s="157"/>
      <c r="Q49" s="157"/>
      <c r="R49" s="232"/>
      <c r="S49" s="233"/>
      <c r="T49" s="196"/>
      <c r="U49" s="195"/>
      <c r="V49" s="195"/>
      <c r="W49" s="195"/>
      <c r="X49" s="195"/>
      <c r="Y49" s="195"/>
      <c r="Z49" s="195"/>
    </row>
    <row r="50" spans="2:26" s="7" customFormat="1" x14ac:dyDescent="0.2">
      <c r="B50" s="231"/>
      <c r="C50" s="330"/>
      <c r="D50" s="330"/>
      <c r="E50" s="330"/>
      <c r="F50" s="330"/>
      <c r="G50" s="330"/>
      <c r="H50" s="330"/>
      <c r="I50" s="330"/>
      <c r="J50" s="330"/>
      <c r="K50" s="330"/>
      <c r="L50" s="330"/>
      <c r="M50" s="330"/>
      <c r="N50" s="330"/>
      <c r="O50" s="206"/>
      <c r="P50" s="208" t="s">
        <v>59</v>
      </c>
      <c r="Q50" s="219" t="e">
        <f>F53/(C49/1000)</f>
        <v>#DIV/0!</v>
      </c>
      <c r="R50" s="232"/>
      <c r="S50" s="233"/>
      <c r="T50" s="196"/>
      <c r="U50" s="195"/>
      <c r="V50" s="195"/>
      <c r="W50" s="195"/>
      <c r="X50" s="195"/>
      <c r="Y50" s="195"/>
      <c r="Z50" s="195"/>
    </row>
    <row r="51" spans="2:26" s="7" customFormat="1" x14ac:dyDescent="0.2">
      <c r="B51" s="231"/>
      <c r="C51" s="331" t="s">
        <v>298</v>
      </c>
      <c r="D51" s="331"/>
      <c r="E51" s="331"/>
      <c r="F51" s="331"/>
      <c r="G51" s="331"/>
      <c r="H51" s="331"/>
      <c r="I51" s="331"/>
      <c r="J51" s="331"/>
      <c r="K51" s="331"/>
      <c r="L51" s="331"/>
      <c r="M51" s="331"/>
      <c r="N51" s="331"/>
      <c r="O51" s="206"/>
      <c r="P51" s="157"/>
      <c r="Q51" s="157"/>
      <c r="R51" s="232"/>
      <c r="S51" s="195"/>
      <c r="T51" s="196"/>
      <c r="U51" s="195"/>
      <c r="V51" s="195"/>
      <c r="W51" s="195"/>
      <c r="X51" s="195"/>
      <c r="Y51" s="195"/>
      <c r="Z51" s="195"/>
    </row>
    <row r="52" spans="2:26" s="7" customFormat="1" x14ac:dyDescent="0.2">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x14ac:dyDescent="0.2">
      <c r="B53" s="231"/>
      <c r="C53" s="328" t="s">
        <v>299</v>
      </c>
      <c r="D53" s="328"/>
      <c r="E53" s="328"/>
      <c r="F53" s="334">
        <v>0</v>
      </c>
      <c r="G53" s="334"/>
      <c r="H53" s="334"/>
      <c r="I53" s="334"/>
      <c r="J53" s="334"/>
      <c r="K53" s="334"/>
      <c r="L53" s="334"/>
      <c r="M53" s="334"/>
      <c r="N53" s="334"/>
      <c r="O53" s="206"/>
      <c r="P53" s="157"/>
      <c r="Q53" s="210" t="s">
        <v>300</v>
      </c>
      <c r="R53" s="234"/>
      <c r="S53" s="224"/>
      <c r="T53" s="196"/>
      <c r="U53" s="195"/>
      <c r="V53" s="195"/>
      <c r="W53" s="195"/>
      <c r="X53" s="195"/>
      <c r="Y53" s="195"/>
      <c r="Z53" s="195"/>
    </row>
    <row r="54" spans="2:26" s="7" customFormat="1" ht="17" thickBot="1" x14ac:dyDescent="0.25">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x14ac:dyDescent="0.2">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7" thickBot="1" x14ac:dyDescent="0.25"/>
    <row r="57" spans="2:26" s="195" customFormat="1" ht="17" thickTop="1" x14ac:dyDescent="0.2">
      <c r="B57" s="199"/>
      <c r="C57" s="200"/>
      <c r="D57" s="200"/>
      <c r="E57" s="200"/>
      <c r="F57" s="239"/>
      <c r="G57" s="239"/>
      <c r="H57" s="240" t="s">
        <v>310</v>
      </c>
      <c r="I57" s="240"/>
      <c r="J57" s="240"/>
      <c r="K57" s="200"/>
      <c r="L57" s="200"/>
      <c r="M57" s="200"/>
      <c r="N57" s="200"/>
      <c r="O57" s="200"/>
      <c r="P57" s="203"/>
      <c r="Q57" s="203"/>
      <c r="R57" s="204"/>
    </row>
    <row r="58" spans="2:26" s="195" customFormat="1" x14ac:dyDescent="0.2">
      <c r="B58" s="205"/>
      <c r="C58" s="330">
        <f>SUM(D179)</f>
        <v>0</v>
      </c>
      <c r="D58" s="330"/>
      <c r="E58" s="330"/>
      <c r="F58" s="330"/>
      <c r="G58" s="330"/>
      <c r="H58" s="330"/>
      <c r="I58" s="330"/>
      <c r="J58" s="330"/>
      <c r="K58" s="330"/>
      <c r="L58" s="330"/>
      <c r="M58" s="330"/>
      <c r="N58" s="330"/>
      <c r="O58" s="206"/>
      <c r="P58" s="157"/>
      <c r="Q58" s="157"/>
      <c r="R58" s="207"/>
    </row>
    <row r="59" spans="2:26" s="195" customFormat="1" x14ac:dyDescent="0.2">
      <c r="B59" s="205"/>
      <c r="C59" s="330"/>
      <c r="D59" s="330"/>
      <c r="E59" s="330"/>
      <c r="F59" s="330"/>
      <c r="G59" s="330"/>
      <c r="H59" s="330"/>
      <c r="I59" s="330"/>
      <c r="J59" s="330"/>
      <c r="K59" s="330"/>
      <c r="L59" s="330"/>
      <c r="M59" s="330"/>
      <c r="N59" s="330"/>
      <c r="O59" s="206"/>
      <c r="P59" s="208" t="s">
        <v>245</v>
      </c>
      <c r="Q59" s="219" t="e">
        <f>F62/C58</f>
        <v>#DIV/0!</v>
      </c>
      <c r="R59" s="207"/>
    </row>
    <row r="60" spans="2:26" s="195" customFormat="1" x14ac:dyDescent="0.2">
      <c r="B60" s="205"/>
      <c r="C60" s="331" t="s">
        <v>311</v>
      </c>
      <c r="D60" s="331"/>
      <c r="E60" s="331"/>
      <c r="F60" s="331"/>
      <c r="G60" s="331"/>
      <c r="H60" s="331"/>
      <c r="I60" s="331"/>
      <c r="J60" s="331"/>
      <c r="K60" s="331"/>
      <c r="L60" s="331"/>
      <c r="M60" s="331"/>
      <c r="N60" s="331"/>
      <c r="O60" s="206"/>
      <c r="P60" s="157"/>
      <c r="Q60" s="157"/>
      <c r="R60" s="207"/>
    </row>
    <row r="61" spans="2:26" s="195" customFormat="1" x14ac:dyDescent="0.2">
      <c r="B61" s="205"/>
      <c r="C61" s="206"/>
      <c r="D61" s="206"/>
      <c r="E61" s="206"/>
      <c r="F61" s="206"/>
      <c r="G61" s="206"/>
      <c r="H61" s="206"/>
      <c r="I61" s="206"/>
      <c r="J61" s="206"/>
      <c r="K61" s="206"/>
      <c r="L61" s="206"/>
      <c r="M61" s="206"/>
      <c r="N61" s="206"/>
      <c r="O61" s="206"/>
      <c r="P61" s="157"/>
      <c r="Q61" s="157"/>
      <c r="R61" s="207"/>
    </row>
    <row r="62" spans="2:26" s="195" customFormat="1" x14ac:dyDescent="0.2">
      <c r="B62" s="205"/>
      <c r="C62" s="328" t="s">
        <v>299</v>
      </c>
      <c r="D62" s="328"/>
      <c r="E62" s="328"/>
      <c r="F62" s="329">
        <v>0</v>
      </c>
      <c r="G62" s="329"/>
      <c r="H62" s="329"/>
      <c r="I62" s="329"/>
      <c r="J62" s="329"/>
      <c r="K62" s="329"/>
      <c r="L62" s="329"/>
      <c r="M62" s="329"/>
      <c r="N62" s="329"/>
      <c r="O62" s="206"/>
      <c r="P62" s="157"/>
      <c r="Q62" s="210" t="s">
        <v>300</v>
      </c>
      <c r="R62" s="211"/>
    </row>
    <row r="63" spans="2:26" s="195" customFormat="1" ht="17" thickBot="1" x14ac:dyDescent="0.25">
      <c r="B63" s="212"/>
      <c r="C63" s="213"/>
      <c r="D63" s="213"/>
      <c r="E63" s="213"/>
      <c r="F63" s="213"/>
      <c r="G63" s="213"/>
      <c r="H63" s="213"/>
      <c r="I63" s="213"/>
      <c r="J63" s="213"/>
      <c r="K63" s="213"/>
      <c r="L63" s="213"/>
      <c r="M63" s="213"/>
      <c r="N63" s="213"/>
      <c r="O63" s="213"/>
      <c r="P63" s="214"/>
      <c r="Q63" s="214"/>
      <c r="R63" s="215"/>
    </row>
    <row r="64" spans="2:26" s="196" customFormat="1" ht="17" thickTop="1" x14ac:dyDescent="0.2"/>
    <row r="65" spans="1:26" s="196" customFormat="1" ht="25" thickBot="1" x14ac:dyDescent="0.35">
      <c r="A65" s="335" t="s">
        <v>312</v>
      </c>
      <c r="B65" s="335"/>
      <c r="C65" s="335"/>
    </row>
    <row r="66" spans="1:26" s="197" customFormat="1" ht="17" thickTop="1" x14ac:dyDescent="0.2">
      <c r="B66" s="199"/>
      <c r="C66" s="200"/>
      <c r="D66" s="200"/>
      <c r="E66" s="200"/>
      <c r="F66" s="241"/>
      <c r="G66" s="241"/>
      <c r="H66" s="242" t="s">
        <v>313</v>
      </c>
      <c r="I66" s="242"/>
      <c r="J66" s="242"/>
      <c r="K66" s="200"/>
      <c r="L66" s="200"/>
      <c r="M66" s="200"/>
      <c r="N66" s="200"/>
      <c r="O66" s="200"/>
      <c r="P66" s="203"/>
      <c r="Q66" s="203"/>
      <c r="R66" s="204"/>
      <c r="S66" s="195"/>
      <c r="T66" s="196"/>
      <c r="U66" s="195"/>
      <c r="V66" s="195"/>
      <c r="W66" s="195"/>
      <c r="X66" s="195"/>
      <c r="Y66" s="195"/>
      <c r="Z66" s="195"/>
    </row>
    <row r="67" spans="1:26" x14ac:dyDescent="0.2">
      <c r="B67" s="205"/>
      <c r="C67" s="330">
        <f>SUM(D181)</f>
        <v>0</v>
      </c>
      <c r="D67" s="330"/>
      <c r="E67" s="330"/>
      <c r="F67" s="330"/>
      <c r="G67" s="330"/>
      <c r="H67" s="330"/>
      <c r="I67" s="330"/>
      <c r="J67" s="330"/>
      <c r="K67" s="330"/>
      <c r="L67" s="330"/>
      <c r="M67" s="330"/>
      <c r="N67" s="330"/>
      <c r="O67" s="206"/>
      <c r="R67" s="207"/>
      <c r="T67" s="243"/>
    </row>
    <row r="68" spans="1:26" x14ac:dyDescent="0.2">
      <c r="B68" s="205"/>
      <c r="C68" s="330"/>
      <c r="D68" s="330"/>
      <c r="E68" s="330"/>
      <c r="F68" s="330"/>
      <c r="G68" s="330"/>
      <c r="H68" s="330"/>
      <c r="I68" s="330"/>
      <c r="J68" s="330"/>
      <c r="K68" s="330"/>
      <c r="L68" s="330"/>
      <c r="M68" s="330"/>
      <c r="N68" s="330"/>
      <c r="O68" s="206"/>
      <c r="P68" s="208" t="s">
        <v>59</v>
      </c>
      <c r="Q68" s="219" t="e">
        <f>F71/(C67/1000)</f>
        <v>#DIV/0!</v>
      </c>
      <c r="R68" s="207"/>
      <c r="T68" s="243"/>
    </row>
    <row r="69" spans="1:26" x14ac:dyDescent="0.2">
      <c r="B69" s="205"/>
      <c r="C69" s="331" t="s">
        <v>298</v>
      </c>
      <c r="D69" s="331"/>
      <c r="E69" s="331"/>
      <c r="F69" s="331"/>
      <c r="G69" s="331"/>
      <c r="H69" s="331"/>
      <c r="I69" s="331"/>
      <c r="J69" s="331"/>
      <c r="K69" s="331"/>
      <c r="L69" s="331"/>
      <c r="M69" s="331"/>
      <c r="N69" s="331"/>
      <c r="O69" s="206"/>
      <c r="R69" s="207"/>
      <c r="U69" s="244"/>
    </row>
    <row r="70" spans="1:26" x14ac:dyDescent="0.2">
      <c r="B70" s="205"/>
      <c r="C70" s="206"/>
      <c r="D70" s="206"/>
      <c r="E70" s="206"/>
      <c r="F70" s="206"/>
      <c r="G70" s="206"/>
      <c r="H70" s="206"/>
      <c r="I70" s="206"/>
      <c r="J70" s="206"/>
      <c r="K70" s="206"/>
      <c r="L70" s="206"/>
      <c r="M70" s="206"/>
      <c r="N70" s="206"/>
      <c r="O70" s="206"/>
      <c r="R70" s="207"/>
      <c r="S70" s="223"/>
      <c r="T70" s="245"/>
      <c r="U70" s="244"/>
    </row>
    <row r="71" spans="1:26" x14ac:dyDescent="0.2">
      <c r="B71" s="205"/>
      <c r="C71" s="328" t="s">
        <v>299</v>
      </c>
      <c r="D71" s="328"/>
      <c r="E71" s="328"/>
      <c r="F71" s="329">
        <v>0</v>
      </c>
      <c r="G71" s="329"/>
      <c r="H71" s="329"/>
      <c r="I71" s="329"/>
      <c r="J71" s="329"/>
      <c r="K71" s="329"/>
      <c r="L71" s="329"/>
      <c r="M71" s="329"/>
      <c r="N71" s="329"/>
      <c r="O71" s="206"/>
      <c r="Q71" s="210" t="s">
        <v>300</v>
      </c>
      <c r="R71" s="211"/>
      <c r="T71" s="246"/>
      <c r="U71" s="244"/>
    </row>
    <row r="72" spans="1:26" ht="17" thickBot="1" x14ac:dyDescent="0.25">
      <c r="B72" s="212"/>
      <c r="C72" s="213"/>
      <c r="D72" s="213"/>
      <c r="E72" s="213"/>
      <c r="F72" s="213"/>
      <c r="G72" s="213"/>
      <c r="H72" s="213"/>
      <c r="I72" s="213"/>
      <c r="J72" s="213"/>
      <c r="K72" s="213"/>
      <c r="L72" s="213"/>
      <c r="M72" s="213"/>
      <c r="N72" s="213"/>
      <c r="O72" s="213"/>
      <c r="P72" s="214"/>
      <c r="Q72" s="214"/>
      <c r="R72" s="215"/>
    </row>
    <row r="73" spans="1:26" s="195" customFormat="1" ht="18" thickTop="1" thickBot="1" x14ac:dyDescent="0.25">
      <c r="T73" s="196"/>
    </row>
    <row r="74" spans="1:26" s="197" customFormat="1" ht="17" thickTop="1" x14ac:dyDescent="0.2">
      <c r="B74" s="199"/>
      <c r="C74" s="200"/>
      <c r="D74" s="200"/>
      <c r="E74" s="200"/>
      <c r="F74" s="241"/>
      <c r="G74" s="241"/>
      <c r="H74" s="242" t="s">
        <v>314</v>
      </c>
      <c r="I74" s="242"/>
      <c r="J74" s="242"/>
      <c r="K74" s="200"/>
      <c r="L74" s="200"/>
      <c r="M74" s="200"/>
      <c r="N74" s="200"/>
      <c r="O74" s="200"/>
      <c r="P74" s="203"/>
      <c r="Q74" s="203"/>
      <c r="R74" s="204"/>
      <c r="S74" s="195"/>
      <c r="T74" s="196"/>
      <c r="U74" s="195"/>
      <c r="V74" s="195"/>
      <c r="W74" s="195"/>
      <c r="X74" s="195"/>
      <c r="Y74" s="195"/>
      <c r="Z74" s="195"/>
    </row>
    <row r="75" spans="1:26" s="197" customFormat="1" x14ac:dyDescent="0.2">
      <c r="B75" s="205"/>
      <c r="C75" s="330">
        <f>SUM(D183)</f>
        <v>0</v>
      </c>
      <c r="D75" s="330"/>
      <c r="E75" s="330"/>
      <c r="F75" s="330"/>
      <c r="G75" s="330"/>
      <c r="H75" s="330"/>
      <c r="I75" s="330"/>
      <c r="J75" s="330"/>
      <c r="K75" s="330"/>
      <c r="L75" s="330"/>
      <c r="M75" s="330"/>
      <c r="N75" s="330"/>
      <c r="O75" s="206"/>
      <c r="P75" s="157"/>
      <c r="Q75" s="157"/>
      <c r="R75" s="207"/>
      <c r="S75" s="195"/>
      <c r="T75" s="196"/>
      <c r="U75" s="195"/>
      <c r="V75" s="195"/>
      <c r="W75" s="195"/>
      <c r="X75" s="195"/>
      <c r="Y75" s="195"/>
      <c r="Z75" s="195"/>
    </row>
    <row r="76" spans="1:26" s="197" customFormat="1" x14ac:dyDescent="0.2">
      <c r="B76" s="205"/>
      <c r="C76" s="330"/>
      <c r="D76" s="330"/>
      <c r="E76" s="330"/>
      <c r="F76" s="330"/>
      <c r="G76" s="330"/>
      <c r="H76" s="330"/>
      <c r="I76" s="330"/>
      <c r="J76" s="330"/>
      <c r="K76" s="330"/>
      <c r="L76" s="330"/>
      <c r="M76" s="330"/>
      <c r="N76" s="330"/>
      <c r="O76" s="206"/>
      <c r="P76" s="208" t="s">
        <v>315</v>
      </c>
      <c r="Q76" s="219" t="e">
        <f>F79/C75</f>
        <v>#DIV/0!</v>
      </c>
      <c r="R76" s="207"/>
      <c r="S76" s="195"/>
      <c r="T76" s="196"/>
      <c r="U76" s="195"/>
      <c r="V76" s="195"/>
      <c r="W76" s="195"/>
      <c r="X76" s="195"/>
      <c r="Y76" s="195"/>
      <c r="Z76" s="195"/>
    </row>
    <row r="77" spans="1:26" s="197" customFormat="1" x14ac:dyDescent="0.2">
      <c r="B77" s="205"/>
      <c r="C77" s="331" t="s">
        <v>96</v>
      </c>
      <c r="D77" s="331"/>
      <c r="E77" s="331"/>
      <c r="F77" s="331"/>
      <c r="G77" s="331"/>
      <c r="H77" s="331"/>
      <c r="I77" s="331"/>
      <c r="J77" s="331"/>
      <c r="K77" s="331"/>
      <c r="L77" s="331"/>
      <c r="M77" s="331"/>
      <c r="N77" s="331"/>
      <c r="O77" s="206"/>
      <c r="P77" s="157"/>
      <c r="Q77" s="157"/>
      <c r="R77" s="207"/>
      <c r="S77" s="195"/>
      <c r="T77" s="196"/>
      <c r="U77" s="195"/>
      <c r="V77" s="195"/>
      <c r="W77" s="195"/>
      <c r="X77" s="195"/>
      <c r="Y77" s="195"/>
      <c r="Z77" s="195"/>
    </row>
    <row r="78" spans="1:26" s="197" customFormat="1" x14ac:dyDescent="0.2">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x14ac:dyDescent="0.2">
      <c r="B79" s="205"/>
      <c r="C79" s="328" t="s">
        <v>299</v>
      </c>
      <c r="D79" s="328"/>
      <c r="E79" s="328"/>
      <c r="F79" s="329">
        <v>0</v>
      </c>
      <c r="G79" s="329"/>
      <c r="H79" s="329"/>
      <c r="I79" s="329"/>
      <c r="J79" s="329"/>
      <c r="K79" s="329"/>
      <c r="L79" s="329"/>
      <c r="M79" s="329"/>
      <c r="N79" s="329"/>
      <c r="O79" s="206"/>
      <c r="P79" s="157"/>
      <c r="Q79" s="210" t="s">
        <v>300</v>
      </c>
      <c r="R79" s="211"/>
      <c r="S79" s="195"/>
      <c r="T79" s="196"/>
      <c r="U79" s="195"/>
      <c r="V79" s="195"/>
      <c r="W79" s="195"/>
      <c r="X79" s="195"/>
      <c r="Y79" s="195"/>
      <c r="Z79" s="195"/>
    </row>
    <row r="80" spans="1:26" s="197" customFormat="1" ht="17" thickBot="1" x14ac:dyDescent="0.25">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7" thickTop="1" x14ac:dyDescent="0.2">
      <c r="N81" s="247"/>
      <c r="T81" s="196"/>
    </row>
    <row r="82" spans="2:26" s="195" customFormat="1" ht="17" thickBot="1" x14ac:dyDescent="0.25">
      <c r="N82" s="247"/>
      <c r="T82" s="196"/>
    </row>
    <row r="83" spans="2:26" s="196" customFormat="1" ht="15.75" customHeight="1" thickTop="1" x14ac:dyDescent="0.2">
      <c r="B83" s="199"/>
      <c r="C83" s="200"/>
      <c r="D83" s="200"/>
      <c r="E83" s="200"/>
      <c r="F83" s="241"/>
      <c r="G83" s="241"/>
      <c r="H83" s="242" t="s">
        <v>316</v>
      </c>
      <c r="I83" s="242"/>
      <c r="J83" s="242"/>
      <c r="K83" s="200"/>
      <c r="L83" s="200"/>
      <c r="M83" s="200"/>
      <c r="N83" s="200"/>
      <c r="O83" s="200"/>
      <c r="P83" s="203"/>
      <c r="Q83" s="203"/>
      <c r="R83" s="204"/>
    </row>
    <row r="84" spans="2:26" s="196" customFormat="1" ht="15.75" customHeight="1" x14ac:dyDescent="0.2">
      <c r="B84" s="205"/>
      <c r="C84" s="330">
        <f>SUM(D187)</f>
        <v>0</v>
      </c>
      <c r="D84" s="330"/>
      <c r="E84" s="330"/>
      <c r="F84" s="330"/>
      <c r="G84" s="330"/>
      <c r="H84" s="330"/>
      <c r="I84" s="330"/>
      <c r="J84" s="330"/>
      <c r="K84" s="330"/>
      <c r="L84" s="330"/>
      <c r="M84" s="330"/>
      <c r="N84" s="330"/>
      <c r="O84" s="206"/>
      <c r="P84" s="157"/>
      <c r="Q84" s="157"/>
      <c r="R84" s="207"/>
    </row>
    <row r="85" spans="2:26" s="196" customFormat="1" ht="15.75" customHeight="1" x14ac:dyDescent="0.2">
      <c r="B85" s="205"/>
      <c r="C85" s="330"/>
      <c r="D85" s="330"/>
      <c r="E85" s="330"/>
      <c r="F85" s="330"/>
      <c r="G85" s="330"/>
      <c r="H85" s="330"/>
      <c r="I85" s="330"/>
      <c r="J85" s="330"/>
      <c r="K85" s="330"/>
      <c r="L85" s="330"/>
      <c r="M85" s="330"/>
      <c r="N85" s="330"/>
      <c r="O85" s="206"/>
      <c r="P85" s="208" t="s">
        <v>245</v>
      </c>
      <c r="Q85" s="219" t="e">
        <f>F88/C84</f>
        <v>#DIV/0!</v>
      </c>
      <c r="R85" s="207"/>
    </row>
    <row r="86" spans="2:26" s="196" customFormat="1" x14ac:dyDescent="0.2">
      <c r="B86" s="205"/>
      <c r="C86" s="331" t="s">
        <v>311</v>
      </c>
      <c r="D86" s="331"/>
      <c r="E86" s="331"/>
      <c r="F86" s="331"/>
      <c r="G86" s="331"/>
      <c r="H86" s="331"/>
      <c r="I86" s="331"/>
      <c r="J86" s="331"/>
      <c r="K86" s="331"/>
      <c r="L86" s="331"/>
      <c r="M86" s="331"/>
      <c r="N86" s="331"/>
      <c r="O86" s="206"/>
      <c r="P86" s="157"/>
      <c r="Q86" s="157"/>
      <c r="R86" s="207"/>
    </row>
    <row r="87" spans="2:26" s="196" customFormat="1" ht="15.75" customHeight="1" x14ac:dyDescent="0.2">
      <c r="B87" s="205"/>
      <c r="C87" s="206"/>
      <c r="D87" s="206"/>
      <c r="E87" s="206"/>
      <c r="F87" s="206"/>
      <c r="G87" s="206"/>
      <c r="H87" s="206"/>
      <c r="I87" s="206"/>
      <c r="J87" s="206"/>
      <c r="K87" s="206"/>
      <c r="L87" s="206"/>
      <c r="M87" s="206"/>
      <c r="N87" s="206"/>
      <c r="O87" s="206"/>
      <c r="P87" s="157"/>
      <c r="Q87" s="157"/>
      <c r="R87" s="207"/>
    </row>
    <row r="88" spans="2:26" s="196" customFormat="1" ht="15.75" customHeight="1" x14ac:dyDescent="0.2">
      <c r="B88" s="205"/>
      <c r="C88" s="328" t="s">
        <v>299</v>
      </c>
      <c r="D88" s="328"/>
      <c r="E88" s="328"/>
      <c r="F88" s="329">
        <v>0</v>
      </c>
      <c r="G88" s="329"/>
      <c r="H88" s="329"/>
      <c r="I88" s="329"/>
      <c r="J88" s="329"/>
      <c r="K88" s="329"/>
      <c r="L88" s="329"/>
      <c r="M88" s="329"/>
      <c r="N88" s="329"/>
      <c r="O88" s="206"/>
      <c r="P88" s="157"/>
      <c r="Q88" s="210" t="s">
        <v>300</v>
      </c>
      <c r="R88" s="211"/>
    </row>
    <row r="89" spans="2:26" s="196" customFormat="1" ht="17" thickBot="1" x14ac:dyDescent="0.25">
      <c r="B89" s="212"/>
      <c r="C89" s="213"/>
      <c r="D89" s="213"/>
      <c r="E89" s="213"/>
      <c r="F89" s="213"/>
      <c r="G89" s="213"/>
      <c r="H89" s="213"/>
      <c r="I89" s="213"/>
      <c r="J89" s="213"/>
      <c r="K89" s="213"/>
      <c r="L89" s="213"/>
      <c r="M89" s="213"/>
      <c r="N89" s="213"/>
      <c r="O89" s="213"/>
      <c r="P89" s="214"/>
      <c r="Q89" s="214"/>
      <c r="R89" s="215"/>
    </row>
    <row r="90" spans="2:26" s="196" customFormat="1" ht="17" thickTop="1" x14ac:dyDescent="0.2"/>
    <row r="91" spans="2:26" s="196" customFormat="1" ht="17" thickBot="1" x14ac:dyDescent="0.25">
      <c r="N91" s="248"/>
    </row>
    <row r="92" spans="2:26" s="197" customFormat="1" ht="17" thickTop="1" x14ac:dyDescent="0.2">
      <c r="B92" s="199"/>
      <c r="C92" s="200"/>
      <c r="D92" s="200"/>
      <c r="E92" s="200"/>
      <c r="F92" s="249"/>
      <c r="G92" s="249"/>
      <c r="H92" s="250" t="s">
        <v>317</v>
      </c>
      <c r="I92" s="250"/>
      <c r="J92" s="250"/>
      <c r="K92" s="200"/>
      <c r="L92" s="200"/>
      <c r="M92" s="200"/>
      <c r="N92" s="200"/>
      <c r="O92" s="200"/>
      <c r="P92" s="203"/>
      <c r="Q92" s="203"/>
      <c r="R92" s="204"/>
      <c r="S92" s="195"/>
      <c r="T92" s="196"/>
      <c r="U92" s="195"/>
      <c r="V92" s="195"/>
      <c r="W92" s="195"/>
      <c r="X92" s="195"/>
      <c r="Y92" s="195"/>
      <c r="Z92" s="195"/>
    </row>
    <row r="93" spans="2:26" x14ac:dyDescent="0.2">
      <c r="B93" s="205"/>
      <c r="C93" s="330">
        <f>SUM(D191)</f>
        <v>0</v>
      </c>
      <c r="D93" s="330"/>
      <c r="E93" s="330"/>
      <c r="F93" s="330"/>
      <c r="G93" s="330"/>
      <c r="H93" s="330"/>
      <c r="I93" s="330"/>
      <c r="J93" s="330"/>
      <c r="K93" s="330"/>
      <c r="L93" s="330"/>
      <c r="M93" s="330"/>
      <c r="N93" s="330"/>
      <c r="O93" s="206"/>
      <c r="R93" s="207"/>
      <c r="T93" s="243"/>
    </row>
    <row r="94" spans="2:26" x14ac:dyDescent="0.2">
      <c r="B94" s="205"/>
      <c r="C94" s="330"/>
      <c r="D94" s="330"/>
      <c r="E94" s="330"/>
      <c r="F94" s="330"/>
      <c r="G94" s="330"/>
      <c r="H94" s="330"/>
      <c r="I94" s="330"/>
      <c r="J94" s="330"/>
      <c r="K94" s="330"/>
      <c r="L94" s="330"/>
      <c r="M94" s="330"/>
      <c r="N94" s="330"/>
      <c r="O94" s="206"/>
      <c r="P94" s="208" t="s">
        <v>59</v>
      </c>
      <c r="Q94" s="219" t="e">
        <f>F97/(C93/1000)</f>
        <v>#DIV/0!</v>
      </c>
      <c r="R94" s="207"/>
      <c r="T94" s="243"/>
    </row>
    <row r="95" spans="2:26" x14ac:dyDescent="0.2">
      <c r="B95" s="205"/>
      <c r="C95" s="331" t="s">
        <v>298</v>
      </c>
      <c r="D95" s="331"/>
      <c r="E95" s="331"/>
      <c r="F95" s="331"/>
      <c r="G95" s="331"/>
      <c r="H95" s="331"/>
      <c r="I95" s="331"/>
      <c r="J95" s="331" t="b">
        <v>1</v>
      </c>
      <c r="K95" s="331"/>
      <c r="L95" s="331"/>
      <c r="M95" s="331"/>
      <c r="N95" s="331"/>
      <c r="O95" s="206"/>
      <c r="R95" s="207"/>
      <c r="U95" s="244"/>
    </row>
    <row r="96" spans="2:26" x14ac:dyDescent="0.2">
      <c r="B96" s="205"/>
      <c r="C96" s="206"/>
      <c r="D96" s="206"/>
      <c r="E96" s="206"/>
      <c r="F96" s="206"/>
      <c r="G96" s="206"/>
      <c r="H96" s="206"/>
      <c r="I96" s="206"/>
      <c r="J96" s="206" t="b">
        <v>1</v>
      </c>
      <c r="K96" s="206"/>
      <c r="L96" s="206"/>
      <c r="M96" s="206"/>
      <c r="N96" s="206"/>
      <c r="O96" s="206"/>
      <c r="R96" s="207"/>
      <c r="S96" s="223"/>
      <c r="T96" s="245"/>
      <c r="U96" s="244"/>
    </row>
    <row r="97" spans="2:26" x14ac:dyDescent="0.2">
      <c r="B97" s="205"/>
      <c r="C97" s="328" t="s">
        <v>299</v>
      </c>
      <c r="D97" s="328"/>
      <c r="E97" s="328"/>
      <c r="F97" s="329">
        <v>0</v>
      </c>
      <c r="G97" s="329"/>
      <c r="H97" s="329"/>
      <c r="I97" s="329"/>
      <c r="J97" s="329"/>
      <c r="K97" s="329"/>
      <c r="L97" s="329"/>
      <c r="M97" s="329"/>
      <c r="N97" s="329"/>
      <c r="O97" s="206"/>
      <c r="Q97" s="210" t="s">
        <v>300</v>
      </c>
      <c r="R97" s="211"/>
      <c r="T97" s="246"/>
      <c r="U97" s="244"/>
    </row>
    <row r="98" spans="2:26" ht="17" thickBot="1" x14ac:dyDescent="0.25">
      <c r="B98" s="212"/>
      <c r="C98" s="213"/>
      <c r="D98" s="213"/>
      <c r="E98" s="213"/>
      <c r="F98" s="213"/>
      <c r="G98" s="213"/>
      <c r="H98" s="213"/>
      <c r="I98" s="213"/>
      <c r="J98" s="213"/>
      <c r="K98" s="213"/>
      <c r="L98" s="213"/>
      <c r="M98" s="213"/>
      <c r="N98" s="213"/>
      <c r="O98" s="213"/>
      <c r="P98" s="214"/>
      <c r="Q98" s="214"/>
      <c r="R98" s="215"/>
    </row>
    <row r="99" spans="2:26" s="195" customFormat="1" ht="17" thickTop="1" x14ac:dyDescent="0.2">
      <c r="N99" s="220"/>
      <c r="T99" s="196"/>
    </row>
    <row r="100" spans="2:26" s="196" customFormat="1" ht="17" thickBot="1" x14ac:dyDescent="0.25">
      <c r="C100" s="251"/>
      <c r="D100" s="252"/>
      <c r="E100" s="251"/>
      <c r="F100" s="251"/>
      <c r="G100" s="251"/>
      <c r="H100" s="251"/>
      <c r="I100" s="251"/>
      <c r="J100" s="251"/>
      <c r="K100" s="252"/>
      <c r="L100" s="251"/>
      <c r="M100" s="251"/>
      <c r="N100" s="251"/>
      <c r="O100" s="251"/>
      <c r="P100" s="253"/>
    </row>
    <row r="101" spans="2:26" s="197" customFormat="1" ht="17" thickTop="1" x14ac:dyDescent="0.2">
      <c r="B101" s="199"/>
      <c r="C101" s="200"/>
      <c r="D101" s="200"/>
      <c r="E101" s="200"/>
      <c r="F101" s="249"/>
      <c r="G101" s="249"/>
      <c r="H101" s="250" t="s">
        <v>318</v>
      </c>
      <c r="I101" s="250"/>
      <c r="J101" s="250"/>
      <c r="K101" s="200"/>
      <c r="L101" s="200"/>
      <c r="M101" s="200"/>
      <c r="N101" s="200"/>
      <c r="O101" s="200"/>
      <c r="P101" s="203"/>
      <c r="Q101" s="203"/>
      <c r="R101" s="204"/>
      <c r="S101" s="195"/>
      <c r="T101" s="196"/>
      <c r="U101" s="195"/>
      <c r="V101" s="195"/>
      <c r="W101" s="195"/>
      <c r="X101" s="195"/>
      <c r="Y101" s="195"/>
      <c r="Z101" s="195"/>
    </row>
    <row r="102" spans="2:26" s="197" customFormat="1" x14ac:dyDescent="0.2">
      <c r="B102" s="205"/>
      <c r="C102" s="330">
        <f>SUM(D195)</f>
        <v>0</v>
      </c>
      <c r="D102" s="330"/>
      <c r="E102" s="330"/>
      <c r="F102" s="330"/>
      <c r="G102" s="330"/>
      <c r="H102" s="330"/>
      <c r="I102" s="330"/>
      <c r="J102" s="330"/>
      <c r="K102" s="330"/>
      <c r="L102" s="330"/>
      <c r="M102" s="330"/>
      <c r="N102" s="330"/>
      <c r="O102" s="206"/>
      <c r="P102" s="157"/>
      <c r="Q102" s="157"/>
      <c r="R102" s="207"/>
      <c r="S102" s="195"/>
      <c r="T102" s="196"/>
      <c r="U102" s="195"/>
      <c r="V102" s="195"/>
      <c r="W102" s="195"/>
      <c r="X102" s="195"/>
      <c r="Y102" s="195"/>
      <c r="Z102" s="195"/>
    </row>
    <row r="103" spans="2:26" s="197" customFormat="1" x14ac:dyDescent="0.2">
      <c r="B103" s="205"/>
      <c r="C103" s="330"/>
      <c r="D103" s="330"/>
      <c r="E103" s="330"/>
      <c r="F103" s="330"/>
      <c r="G103" s="330"/>
      <c r="H103" s="330"/>
      <c r="I103" s="330"/>
      <c r="J103" s="330"/>
      <c r="K103" s="330"/>
      <c r="L103" s="330"/>
      <c r="M103" s="330"/>
      <c r="N103" s="330"/>
      <c r="O103" s="206"/>
      <c r="P103" s="208" t="s">
        <v>257</v>
      </c>
      <c r="Q103" s="219" t="e">
        <f>F106/C102</f>
        <v>#DIV/0!</v>
      </c>
      <c r="R103" s="207"/>
      <c r="S103" s="195"/>
      <c r="T103" s="196"/>
      <c r="U103" s="195"/>
      <c r="V103" s="195"/>
      <c r="W103" s="195"/>
      <c r="X103" s="195"/>
      <c r="Y103" s="195"/>
      <c r="Z103" s="195"/>
    </row>
    <row r="104" spans="2:26" s="197" customFormat="1" x14ac:dyDescent="0.2">
      <c r="B104" s="205"/>
      <c r="C104" s="331" t="s">
        <v>311</v>
      </c>
      <c r="D104" s="331"/>
      <c r="E104" s="331"/>
      <c r="F104" s="331"/>
      <c r="G104" s="331"/>
      <c r="H104" s="331"/>
      <c r="I104" s="331"/>
      <c r="J104" s="331"/>
      <c r="K104" s="331"/>
      <c r="L104" s="331"/>
      <c r="M104" s="331"/>
      <c r="N104" s="331"/>
      <c r="O104" s="206"/>
      <c r="P104" s="157"/>
      <c r="Q104" s="157"/>
      <c r="R104" s="207"/>
      <c r="S104" s="195"/>
      <c r="T104" s="196"/>
      <c r="U104" s="195"/>
      <c r="V104" s="195"/>
      <c r="W104" s="195"/>
      <c r="X104" s="195"/>
      <c r="Y104" s="195"/>
      <c r="Z104" s="195"/>
    </row>
    <row r="105" spans="2:26" s="197" customFormat="1" x14ac:dyDescent="0.2">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x14ac:dyDescent="0.2">
      <c r="B106" s="205"/>
      <c r="C106" s="328" t="s">
        <v>299</v>
      </c>
      <c r="D106" s="328"/>
      <c r="E106" s="328"/>
      <c r="F106" s="329">
        <v>0</v>
      </c>
      <c r="G106" s="329"/>
      <c r="H106" s="329"/>
      <c r="I106" s="329"/>
      <c r="J106" s="329"/>
      <c r="K106" s="329"/>
      <c r="L106" s="329"/>
      <c r="M106" s="329"/>
      <c r="N106" s="329"/>
      <c r="O106" s="206"/>
      <c r="P106" s="157"/>
      <c r="Q106" s="210" t="s">
        <v>300</v>
      </c>
      <c r="R106" s="211"/>
      <c r="S106" s="195"/>
      <c r="T106" s="196"/>
      <c r="U106" s="195"/>
      <c r="V106" s="195"/>
      <c r="W106" s="195"/>
      <c r="X106" s="195"/>
      <c r="Y106" s="195"/>
      <c r="Z106" s="195"/>
    </row>
    <row r="107" spans="2:26" s="197" customFormat="1" ht="17" thickBot="1" x14ac:dyDescent="0.25">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8" thickTop="1" thickBot="1" x14ac:dyDescent="0.25">
      <c r="B108" s="254"/>
      <c r="C108" s="254"/>
      <c r="D108" s="254"/>
      <c r="E108" s="254"/>
      <c r="F108" s="254"/>
      <c r="G108" s="254"/>
      <c r="H108" s="254"/>
      <c r="I108" s="254"/>
      <c r="J108" s="254"/>
      <c r="K108" s="254"/>
      <c r="L108" s="254"/>
      <c r="M108" s="254"/>
      <c r="N108" s="255"/>
      <c r="O108" s="254"/>
      <c r="P108" s="254"/>
      <c r="Q108" s="254"/>
      <c r="R108" s="254"/>
      <c r="T108" s="196"/>
    </row>
    <row r="109" spans="2:26" s="197" customFormat="1" ht="17" thickTop="1" x14ac:dyDescent="0.2">
      <c r="B109" s="199"/>
      <c r="C109" s="200"/>
      <c r="D109" s="200"/>
      <c r="E109" s="200"/>
      <c r="F109" s="256"/>
      <c r="G109" s="256"/>
      <c r="H109" s="257" t="s">
        <v>319</v>
      </c>
      <c r="I109" s="257"/>
      <c r="J109" s="257"/>
      <c r="K109" s="200"/>
      <c r="L109" s="200"/>
      <c r="M109" s="200"/>
      <c r="N109" s="200"/>
      <c r="O109" s="200"/>
      <c r="P109" s="203"/>
      <c r="Q109" s="203"/>
      <c r="R109" s="204"/>
      <c r="S109" s="195"/>
      <c r="T109" s="196"/>
      <c r="U109" s="195"/>
      <c r="V109" s="195"/>
      <c r="W109" s="195"/>
      <c r="X109" s="195"/>
      <c r="Y109" s="195"/>
      <c r="Z109" s="195"/>
    </row>
    <row r="110" spans="2:26" s="197" customFormat="1" x14ac:dyDescent="0.2">
      <c r="B110" s="205"/>
      <c r="C110" s="330">
        <f>SUM(D197)</f>
        <v>0</v>
      </c>
      <c r="D110" s="330"/>
      <c r="E110" s="330"/>
      <c r="F110" s="330"/>
      <c r="G110" s="330"/>
      <c r="H110" s="330"/>
      <c r="I110" s="330"/>
      <c r="J110" s="330"/>
      <c r="K110" s="330"/>
      <c r="L110" s="330"/>
      <c r="M110" s="330"/>
      <c r="N110" s="330"/>
      <c r="O110" s="206"/>
      <c r="P110" s="157"/>
      <c r="Q110" s="157"/>
      <c r="R110" s="207"/>
      <c r="S110" s="195"/>
      <c r="T110" s="196"/>
      <c r="U110" s="195"/>
      <c r="V110" s="195"/>
      <c r="W110" s="195"/>
      <c r="X110" s="195"/>
      <c r="Y110" s="195"/>
      <c r="Z110" s="195"/>
    </row>
    <row r="111" spans="2:26" s="197" customFormat="1" x14ac:dyDescent="0.2">
      <c r="B111" s="205"/>
      <c r="C111" s="330"/>
      <c r="D111" s="330"/>
      <c r="E111" s="330"/>
      <c r="F111" s="330"/>
      <c r="G111" s="330"/>
      <c r="H111" s="330"/>
      <c r="I111" s="330"/>
      <c r="J111" s="330"/>
      <c r="K111" s="330"/>
      <c r="L111" s="330"/>
      <c r="M111" s="330"/>
      <c r="N111" s="330"/>
      <c r="O111" s="206"/>
      <c r="P111" s="208" t="s">
        <v>59</v>
      </c>
      <c r="Q111" s="219" t="e">
        <f>F114/(C110/1000)</f>
        <v>#DIV/0!</v>
      </c>
      <c r="R111" s="207"/>
      <c r="S111" s="195"/>
      <c r="T111" s="196"/>
      <c r="U111" s="195"/>
      <c r="V111" s="195"/>
      <c r="W111" s="195"/>
      <c r="X111" s="195"/>
      <c r="Y111" s="195"/>
      <c r="Z111" s="195"/>
    </row>
    <row r="112" spans="2:26" s="197" customFormat="1" x14ac:dyDescent="0.2">
      <c r="B112" s="205"/>
      <c r="C112" s="331" t="s">
        <v>311</v>
      </c>
      <c r="D112" s="331"/>
      <c r="E112" s="331"/>
      <c r="F112" s="331"/>
      <c r="G112" s="331"/>
      <c r="H112" s="331"/>
      <c r="I112" s="331"/>
      <c r="J112" s="331"/>
      <c r="K112" s="331"/>
      <c r="L112" s="331"/>
      <c r="M112" s="331"/>
      <c r="N112" s="331"/>
      <c r="O112" s="206"/>
      <c r="P112" s="157"/>
      <c r="Q112" s="157"/>
      <c r="R112" s="207"/>
      <c r="S112" s="195"/>
      <c r="T112" s="196"/>
      <c r="U112" s="195"/>
      <c r="V112" s="195"/>
      <c r="W112" s="195"/>
      <c r="X112" s="195"/>
      <c r="Y112" s="195"/>
      <c r="Z112" s="195"/>
    </row>
    <row r="113" spans="1:26" s="197" customFormat="1" x14ac:dyDescent="0.2">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x14ac:dyDescent="0.2">
      <c r="B114" s="205"/>
      <c r="C114" s="328" t="s">
        <v>299</v>
      </c>
      <c r="D114" s="328"/>
      <c r="E114" s="328"/>
      <c r="F114" s="329">
        <v>0</v>
      </c>
      <c r="G114" s="329"/>
      <c r="H114" s="329"/>
      <c r="I114" s="329"/>
      <c r="J114" s="329"/>
      <c r="K114" s="329"/>
      <c r="L114" s="329"/>
      <c r="M114" s="329"/>
      <c r="N114" s="329"/>
      <c r="O114" s="206"/>
      <c r="P114" s="157"/>
      <c r="Q114" s="210" t="s">
        <v>300</v>
      </c>
      <c r="R114" s="211"/>
      <c r="S114" s="195"/>
      <c r="T114" s="196"/>
      <c r="U114" s="195"/>
      <c r="V114" s="195"/>
      <c r="W114" s="195"/>
      <c r="X114" s="195"/>
      <c r="Y114" s="195"/>
      <c r="Z114" s="195"/>
    </row>
    <row r="115" spans="1:26" s="197" customFormat="1" ht="17" thickBot="1" x14ac:dyDescent="0.25">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8" thickTop="1" thickBot="1" x14ac:dyDescent="0.25">
      <c r="B116" s="254"/>
      <c r="C116" s="254"/>
      <c r="D116" s="254"/>
      <c r="E116" s="254"/>
      <c r="F116" s="254"/>
      <c r="G116" s="254"/>
      <c r="H116" s="254"/>
      <c r="I116" s="254"/>
      <c r="J116" s="254"/>
      <c r="K116" s="254"/>
      <c r="L116" s="254"/>
      <c r="M116" s="254"/>
      <c r="N116" s="254"/>
      <c r="O116" s="254"/>
      <c r="P116" s="254"/>
      <c r="Q116" s="254"/>
      <c r="R116" s="254"/>
      <c r="T116" s="196"/>
    </row>
    <row r="117" spans="1:26" s="197" customFormat="1" ht="17" thickTop="1" x14ac:dyDescent="0.2">
      <c r="B117" s="199"/>
      <c r="C117" s="200"/>
      <c r="D117" s="200"/>
      <c r="E117" s="200"/>
      <c r="F117" s="256"/>
      <c r="G117" s="256"/>
      <c r="H117" s="257" t="s">
        <v>320</v>
      </c>
      <c r="I117" s="257"/>
      <c r="J117" s="257"/>
      <c r="K117" s="200"/>
      <c r="L117" s="200"/>
      <c r="M117" s="200"/>
      <c r="N117" s="200"/>
      <c r="O117" s="200"/>
      <c r="P117" s="203"/>
      <c r="Q117" s="203"/>
      <c r="R117" s="204"/>
      <c r="S117" s="195"/>
      <c r="T117" s="196"/>
      <c r="U117" s="195"/>
      <c r="V117" s="195"/>
      <c r="W117" s="195"/>
      <c r="X117" s="195"/>
      <c r="Y117" s="195"/>
      <c r="Z117" s="195"/>
    </row>
    <row r="118" spans="1:26" s="197" customFormat="1" x14ac:dyDescent="0.2">
      <c r="B118" s="205"/>
      <c r="C118" s="330">
        <f>SUM(D199)</f>
        <v>0</v>
      </c>
      <c r="D118" s="330"/>
      <c r="E118" s="330"/>
      <c r="F118" s="330"/>
      <c r="G118" s="330"/>
      <c r="H118" s="330"/>
      <c r="I118" s="330"/>
      <c r="J118" s="330"/>
      <c r="K118" s="330"/>
      <c r="L118" s="330"/>
      <c r="M118" s="330"/>
      <c r="N118" s="330"/>
      <c r="O118" s="206"/>
      <c r="P118" s="157"/>
      <c r="Q118" s="157"/>
      <c r="R118" s="207"/>
      <c r="S118" s="195"/>
      <c r="T118" s="196"/>
      <c r="U118" s="195"/>
      <c r="V118" s="195"/>
      <c r="W118" s="195"/>
      <c r="X118" s="195"/>
      <c r="Y118" s="195"/>
      <c r="Z118" s="195"/>
    </row>
    <row r="119" spans="1:26" s="197" customFormat="1" x14ac:dyDescent="0.2">
      <c r="B119" s="205"/>
      <c r="C119" s="330"/>
      <c r="D119" s="330"/>
      <c r="E119" s="330"/>
      <c r="F119" s="330"/>
      <c r="G119" s="330"/>
      <c r="H119" s="330"/>
      <c r="I119" s="330"/>
      <c r="J119" s="330"/>
      <c r="K119" s="330"/>
      <c r="L119" s="330"/>
      <c r="M119" s="330"/>
      <c r="N119" s="330"/>
      <c r="O119" s="206"/>
      <c r="P119" s="208" t="s">
        <v>315</v>
      </c>
      <c r="Q119" s="219">
        <v>3</v>
      </c>
      <c r="R119" s="207"/>
      <c r="S119" s="195"/>
      <c r="T119" s="196"/>
      <c r="U119" s="195"/>
      <c r="V119" s="195"/>
      <c r="W119" s="195"/>
      <c r="X119" s="195"/>
      <c r="Y119" s="195"/>
      <c r="Z119" s="195"/>
    </row>
    <row r="120" spans="1:26" s="197" customFormat="1" x14ac:dyDescent="0.2">
      <c r="B120" s="205"/>
      <c r="C120" s="331" t="s">
        <v>321</v>
      </c>
      <c r="D120" s="331"/>
      <c r="E120" s="331"/>
      <c r="F120" s="331"/>
      <c r="G120" s="331"/>
      <c r="H120" s="331"/>
      <c r="I120" s="331"/>
      <c r="J120" s="331"/>
      <c r="K120" s="331"/>
      <c r="L120" s="331"/>
      <c r="M120" s="331"/>
      <c r="N120" s="331"/>
      <c r="O120" s="206"/>
      <c r="P120" s="157"/>
      <c r="Q120" s="157"/>
      <c r="R120" s="207"/>
      <c r="S120" s="195"/>
      <c r="T120" s="196"/>
      <c r="U120" s="195"/>
      <c r="V120" s="195"/>
      <c r="W120" s="195"/>
      <c r="X120" s="195"/>
      <c r="Y120" s="195"/>
      <c r="Z120" s="195"/>
    </row>
    <row r="121" spans="1:26" s="197" customFormat="1" x14ac:dyDescent="0.2">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x14ac:dyDescent="0.2">
      <c r="B122" s="205"/>
      <c r="C122" s="328" t="s">
        <v>299</v>
      </c>
      <c r="D122" s="328"/>
      <c r="E122" s="328"/>
      <c r="F122" s="329">
        <v>0</v>
      </c>
      <c r="G122" s="329"/>
      <c r="H122" s="329"/>
      <c r="I122" s="329"/>
      <c r="J122" s="329"/>
      <c r="K122" s="329"/>
      <c r="L122" s="329"/>
      <c r="M122" s="329"/>
      <c r="N122" s="329"/>
      <c r="O122" s="206"/>
      <c r="P122" s="157"/>
      <c r="Q122" s="210" t="s">
        <v>300</v>
      </c>
      <c r="R122" s="211"/>
      <c r="S122" s="195"/>
      <c r="T122" s="196"/>
      <c r="U122" s="195"/>
      <c r="V122" s="195"/>
      <c r="W122" s="195"/>
      <c r="X122" s="195"/>
      <c r="Y122" s="195"/>
      <c r="Z122" s="195"/>
    </row>
    <row r="123" spans="1:26" s="197" customFormat="1" ht="17" thickBot="1" x14ac:dyDescent="0.25">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7" thickTop="1" x14ac:dyDescent="0.2">
      <c r="B124" s="254"/>
      <c r="C124" s="254"/>
      <c r="D124" s="254"/>
      <c r="E124" s="254"/>
      <c r="F124" s="254"/>
      <c r="G124" s="254"/>
      <c r="H124" s="254"/>
      <c r="I124" s="254"/>
      <c r="J124" s="254"/>
      <c r="K124" s="254"/>
      <c r="L124" s="254"/>
      <c r="M124" s="254"/>
      <c r="N124" s="254"/>
      <c r="O124" s="254"/>
      <c r="P124" s="254"/>
      <c r="Q124" s="254"/>
      <c r="R124" s="254"/>
      <c r="T124" s="196"/>
    </row>
    <row r="126" spans="1:26" x14ac:dyDescent="0.2">
      <c r="A126" s="332" t="s">
        <v>322</v>
      </c>
      <c r="B126" s="333"/>
      <c r="C126" s="333"/>
    </row>
    <row r="127" spans="1:26" ht="17" thickBot="1" x14ac:dyDescent="0.25">
      <c r="A127" s="333"/>
      <c r="B127" s="333"/>
      <c r="C127" s="333"/>
    </row>
    <row r="128" spans="1:26" ht="17" thickTop="1" x14ac:dyDescent="0.2">
      <c r="B128" s="199"/>
      <c r="C128" s="200"/>
      <c r="D128" s="200"/>
      <c r="E128" s="200"/>
      <c r="F128" s="258"/>
      <c r="G128" s="258"/>
      <c r="H128" s="259" t="s">
        <v>323</v>
      </c>
      <c r="I128" s="260"/>
      <c r="J128" s="260"/>
      <c r="K128" s="200"/>
      <c r="L128" s="200"/>
      <c r="M128" s="200"/>
      <c r="N128" s="200"/>
      <c r="O128" s="200"/>
      <c r="P128" s="203"/>
      <c r="Q128" s="203"/>
      <c r="R128" s="204"/>
    </row>
    <row r="129" spans="2:18" x14ac:dyDescent="0.2">
      <c r="B129" s="205"/>
      <c r="C129" s="330">
        <v>50000</v>
      </c>
      <c r="D129" s="330"/>
      <c r="E129" s="330"/>
      <c r="F129" s="330"/>
      <c r="G129" s="330"/>
      <c r="H129" s="330"/>
      <c r="I129" s="330"/>
      <c r="J129" s="330"/>
      <c r="K129" s="330"/>
      <c r="L129" s="330"/>
      <c r="M129" s="330"/>
      <c r="N129" s="330"/>
      <c r="O129" s="206"/>
      <c r="R129" s="207"/>
    </row>
    <row r="130" spans="2:18" x14ac:dyDescent="0.2">
      <c r="B130" s="205"/>
      <c r="C130" s="330"/>
      <c r="D130" s="330"/>
      <c r="E130" s="330"/>
      <c r="F130" s="330"/>
      <c r="G130" s="330"/>
      <c r="H130" s="330"/>
      <c r="I130" s="330"/>
      <c r="J130" s="330"/>
      <c r="K130" s="330"/>
      <c r="L130" s="330"/>
      <c r="M130" s="330"/>
      <c r="N130" s="330"/>
      <c r="O130" s="206"/>
      <c r="P130" s="208" t="s">
        <v>315</v>
      </c>
      <c r="Q130" s="209">
        <f>F133/(C129/1000)</f>
        <v>0</v>
      </c>
      <c r="R130" s="207"/>
    </row>
    <row r="131" spans="2:18" x14ac:dyDescent="0.2">
      <c r="B131" s="205"/>
      <c r="C131" s="331" t="s">
        <v>324</v>
      </c>
      <c r="D131" s="331"/>
      <c r="E131" s="331"/>
      <c r="F131" s="331"/>
      <c r="G131" s="331"/>
      <c r="H131" s="331"/>
      <c r="I131" s="331"/>
      <c r="J131" s="331"/>
      <c r="K131" s="331"/>
      <c r="L131" s="331"/>
      <c r="M131" s="331"/>
      <c r="N131" s="331"/>
      <c r="O131" s="206"/>
      <c r="R131" s="207"/>
    </row>
    <row r="132" spans="2:18" x14ac:dyDescent="0.2">
      <c r="B132" s="205"/>
      <c r="C132" s="206"/>
      <c r="D132" s="206"/>
      <c r="E132" s="206"/>
      <c r="F132" s="206"/>
      <c r="G132" s="206"/>
      <c r="H132" s="206"/>
      <c r="I132" s="206"/>
      <c r="J132" s="206"/>
      <c r="K132" s="206"/>
      <c r="L132" s="206"/>
      <c r="M132" s="206"/>
      <c r="N132" s="206"/>
      <c r="O132" s="206"/>
      <c r="R132" s="207"/>
    </row>
    <row r="133" spans="2:18" x14ac:dyDescent="0.2">
      <c r="B133" s="205"/>
      <c r="C133" s="328" t="s">
        <v>299</v>
      </c>
      <c r="D133" s="328"/>
      <c r="E133" s="328"/>
      <c r="F133" s="329">
        <v>0</v>
      </c>
      <c r="G133" s="329"/>
      <c r="H133" s="329"/>
      <c r="I133" s="329"/>
      <c r="J133" s="329"/>
      <c r="K133" s="329"/>
      <c r="L133" s="329"/>
      <c r="M133" s="329"/>
      <c r="N133" s="329"/>
      <c r="O133" s="206"/>
      <c r="Q133" s="210" t="s">
        <v>300</v>
      </c>
      <c r="R133" s="211"/>
    </row>
    <row r="134" spans="2:18" ht="17" thickBot="1" x14ac:dyDescent="0.25">
      <c r="B134" s="212"/>
      <c r="C134" s="213"/>
      <c r="D134" s="213"/>
      <c r="E134" s="213"/>
      <c r="F134" s="213"/>
      <c r="G134" s="213"/>
      <c r="H134" s="213"/>
      <c r="I134" s="213"/>
      <c r="J134" s="213"/>
      <c r="K134" s="213"/>
      <c r="L134" s="213"/>
      <c r="M134" s="213"/>
      <c r="N134" s="213"/>
      <c r="O134" s="213"/>
      <c r="P134" s="214"/>
      <c r="Q134" s="214"/>
      <c r="R134" s="215"/>
    </row>
    <row r="137" spans="2:18" ht="17" thickTop="1" x14ac:dyDescent="0.2">
      <c r="B137" s="199"/>
      <c r="C137" s="200"/>
      <c r="D137" s="200"/>
      <c r="E137" s="200"/>
      <c r="F137" s="258"/>
      <c r="G137" s="258"/>
      <c r="H137" s="259" t="s">
        <v>325</v>
      </c>
      <c r="I137" s="260"/>
      <c r="J137" s="260"/>
      <c r="K137" s="200"/>
      <c r="L137" s="200"/>
      <c r="M137" s="200"/>
      <c r="N137" s="200"/>
      <c r="O137" s="200"/>
      <c r="P137" s="203"/>
      <c r="Q137" s="203"/>
      <c r="R137" s="204"/>
    </row>
    <row r="138" spans="2:18" x14ac:dyDescent="0.2">
      <c r="B138" s="205"/>
      <c r="C138" s="330">
        <v>50000</v>
      </c>
      <c r="D138" s="330"/>
      <c r="E138" s="330"/>
      <c r="F138" s="330"/>
      <c r="G138" s="330"/>
      <c r="H138" s="330"/>
      <c r="I138" s="330"/>
      <c r="J138" s="330"/>
      <c r="K138" s="330"/>
      <c r="L138" s="330"/>
      <c r="M138" s="330"/>
      <c r="N138" s="330"/>
      <c r="O138" s="206"/>
      <c r="R138" s="207"/>
    </row>
    <row r="139" spans="2:18" x14ac:dyDescent="0.2">
      <c r="B139" s="205"/>
      <c r="C139" s="330"/>
      <c r="D139" s="330"/>
      <c r="E139" s="330"/>
      <c r="F139" s="330"/>
      <c r="G139" s="330"/>
      <c r="H139" s="330"/>
      <c r="I139" s="330"/>
      <c r="J139" s="330"/>
      <c r="K139" s="330"/>
      <c r="L139" s="330"/>
      <c r="M139" s="330"/>
      <c r="N139" s="330"/>
      <c r="O139" s="206"/>
      <c r="P139" s="208" t="s">
        <v>59</v>
      </c>
      <c r="Q139" s="219">
        <f>F142/(C138/1000)</f>
        <v>0</v>
      </c>
      <c r="R139" s="207"/>
    </row>
    <row r="140" spans="2:18" x14ac:dyDescent="0.2">
      <c r="B140" s="205"/>
      <c r="C140" s="331" t="s">
        <v>324</v>
      </c>
      <c r="D140" s="331"/>
      <c r="E140" s="331"/>
      <c r="F140" s="331"/>
      <c r="G140" s="331"/>
      <c r="H140" s="331"/>
      <c r="I140" s="331"/>
      <c r="J140" s="331"/>
      <c r="K140" s="331"/>
      <c r="L140" s="331"/>
      <c r="M140" s="331"/>
      <c r="N140" s="331"/>
      <c r="O140" s="206"/>
      <c r="R140" s="207"/>
    </row>
    <row r="141" spans="2:18" x14ac:dyDescent="0.2">
      <c r="B141" s="205"/>
      <c r="C141" s="206"/>
      <c r="D141" s="206"/>
      <c r="E141" s="206"/>
      <c r="F141" s="206"/>
      <c r="G141" s="206"/>
      <c r="H141" s="206"/>
      <c r="I141" s="206"/>
      <c r="J141" s="206"/>
      <c r="K141" s="206"/>
      <c r="L141" s="206"/>
      <c r="M141" s="206"/>
      <c r="N141" s="206"/>
      <c r="O141" s="206"/>
      <c r="R141" s="207"/>
    </row>
    <row r="142" spans="2:18" x14ac:dyDescent="0.2">
      <c r="B142" s="205"/>
      <c r="C142" s="328" t="s">
        <v>299</v>
      </c>
      <c r="D142" s="328"/>
      <c r="E142" s="328"/>
      <c r="F142" s="329">
        <v>0</v>
      </c>
      <c r="G142" s="329"/>
      <c r="H142" s="329"/>
      <c r="I142" s="329"/>
      <c r="J142" s="329"/>
      <c r="K142" s="329"/>
      <c r="L142" s="329"/>
      <c r="M142" s="329"/>
      <c r="N142" s="329"/>
      <c r="O142" s="206"/>
      <c r="Q142" s="210" t="s">
        <v>300</v>
      </c>
      <c r="R142" s="211"/>
    </row>
    <row r="143" spans="2:18" ht="17" thickBot="1" x14ac:dyDescent="0.25">
      <c r="B143" s="212"/>
      <c r="C143" s="213"/>
      <c r="D143" s="213"/>
      <c r="E143" s="213"/>
      <c r="F143" s="213"/>
      <c r="G143" s="213"/>
      <c r="H143" s="213"/>
      <c r="I143" s="213"/>
      <c r="J143" s="213"/>
      <c r="K143" s="213"/>
      <c r="L143" s="213"/>
      <c r="M143" s="213"/>
      <c r="N143" s="213"/>
      <c r="O143" s="213"/>
      <c r="P143" s="214"/>
      <c r="Q143" s="214"/>
      <c r="R143" s="215"/>
    </row>
    <row r="158" spans="2:8" hidden="1" x14ac:dyDescent="0.2">
      <c r="B158"/>
      <c r="C158"/>
      <c r="D158"/>
    </row>
    <row r="159" spans="2:8" hidden="1" x14ac:dyDescent="0.2">
      <c r="B159" s="261"/>
      <c r="C159" s="262" t="s">
        <v>326</v>
      </c>
      <c r="D159" s="263"/>
      <c r="E159" s="157">
        <f>IF(F159="YES",1,0)</f>
        <v>1</v>
      </c>
      <c r="F159" s="157" t="str">
        <f>C23</f>
        <v>YES</v>
      </c>
      <c r="H159" s="263">
        <f>IF(F159="YES",$F$28/C160*1000,0)</f>
        <v>34482.758620689659</v>
      </c>
    </row>
    <row r="160" spans="2:8" hidden="1" x14ac:dyDescent="0.2">
      <c r="B160" s="264"/>
      <c r="C160" s="265">
        <v>29</v>
      </c>
      <c r="D160" s="266"/>
      <c r="E160" s="264"/>
      <c r="F160" s="264"/>
      <c r="G160" s="264"/>
      <c r="H160" s="266"/>
    </row>
    <row r="161" spans="2:8" hidden="1" x14ac:dyDescent="0.2">
      <c r="B161" s="261"/>
      <c r="C161" s="262" t="s">
        <v>327</v>
      </c>
      <c r="D161" s="263">
        <f>SUM(H159,H161,H163)</f>
        <v>34482.758620689659</v>
      </c>
      <c r="E161" s="157">
        <f>IF(F161="YES",1,0)</f>
        <v>0</v>
      </c>
      <c r="F161" s="157" t="str">
        <f>G23</f>
        <v>NO</v>
      </c>
      <c r="H161" s="263">
        <f>IF(F161="YES",$F$28/C162*1000,0)</f>
        <v>0</v>
      </c>
    </row>
    <row r="162" spans="2:8" hidden="1" x14ac:dyDescent="0.2">
      <c r="B162" s="264"/>
      <c r="C162" s="265">
        <v>38</v>
      </c>
      <c r="D162" s="267"/>
      <c r="H162" s="267"/>
    </row>
    <row r="163" spans="2:8" hidden="1" x14ac:dyDescent="0.2">
      <c r="B163" s="261"/>
      <c r="C163" s="262" t="s">
        <v>328</v>
      </c>
      <c r="D163" s="267"/>
      <c r="E163" s="157">
        <f>IF(F163="YES",1,0)</f>
        <v>0</v>
      </c>
      <c r="F163" s="157" t="str">
        <f>K23</f>
        <v>NO</v>
      </c>
      <c r="H163" s="263">
        <f>IF(F163="YES",$F$28/C164*1000,0)</f>
        <v>0</v>
      </c>
    </row>
    <row r="164" spans="2:8" hidden="1" x14ac:dyDescent="0.2">
      <c r="B164" s="264"/>
      <c r="C164" s="265">
        <v>38</v>
      </c>
      <c r="D164" s="267"/>
      <c r="H164" s="267"/>
    </row>
    <row r="165" spans="2:8" hidden="1" x14ac:dyDescent="0.2">
      <c r="C165" s="268"/>
      <c r="D165" s="267"/>
      <c r="H165" s="267"/>
    </row>
    <row r="166" spans="2:8" hidden="1" x14ac:dyDescent="0.2">
      <c r="B166" s="261"/>
      <c r="C166" s="262" t="s">
        <v>329</v>
      </c>
      <c r="D166" s="263"/>
      <c r="E166" s="157">
        <f>IF(F166="YES",1,0)</f>
        <v>1</v>
      </c>
      <c r="F166" s="157" t="str">
        <f>C32</f>
        <v>YES</v>
      </c>
      <c r="H166" s="263">
        <f>IF(F166="YES",$F$37/C167*1000,0)</f>
        <v>0</v>
      </c>
    </row>
    <row r="167" spans="2:8" hidden="1" x14ac:dyDescent="0.2">
      <c r="C167" s="262">
        <v>12</v>
      </c>
      <c r="D167" s="263" t="s">
        <v>330</v>
      </c>
      <c r="H167" s="263"/>
    </row>
    <row r="168" spans="2:8" hidden="1" x14ac:dyDescent="0.2">
      <c r="B168" s="261"/>
      <c r="C168" s="262" t="s">
        <v>331</v>
      </c>
      <c r="D168" s="263">
        <f>SUM(H166,H168,H170)</f>
        <v>0</v>
      </c>
      <c r="E168" s="157">
        <f>IF(F168="YES",1,0)</f>
        <v>0</v>
      </c>
      <c r="F168" s="157" t="str">
        <f>G32</f>
        <v>NO</v>
      </c>
      <c r="H168" s="263">
        <f>IF(F168="YES",$F$37/C169*1000,0)</f>
        <v>0</v>
      </c>
    </row>
    <row r="169" spans="2:8" hidden="1" x14ac:dyDescent="0.2">
      <c r="C169" s="262">
        <v>22</v>
      </c>
      <c r="D169" s="263"/>
      <c r="H169" s="263"/>
    </row>
    <row r="170" spans="2:8" hidden="1" x14ac:dyDescent="0.2">
      <c r="B170" s="261"/>
      <c r="C170" s="262" t="s">
        <v>332</v>
      </c>
      <c r="D170" s="263"/>
      <c r="E170" s="157">
        <f>IF(F170="YES",1,0)</f>
        <v>0</v>
      </c>
      <c r="F170" s="157" t="str">
        <f>K32</f>
        <v>NO</v>
      </c>
      <c r="H170" s="263">
        <f>IF(F170="YES",$F$37/C171*1000,0)</f>
        <v>0</v>
      </c>
    </row>
    <row r="171" spans="2:8" hidden="1" x14ac:dyDescent="0.2">
      <c r="C171" s="265">
        <v>42</v>
      </c>
      <c r="D171" s="266"/>
      <c r="E171" s="264"/>
      <c r="F171" s="264"/>
      <c r="G171" s="264"/>
      <c r="H171" s="264"/>
    </row>
    <row r="172" spans="2:8" hidden="1" x14ac:dyDescent="0.2">
      <c r="B172" s="261"/>
      <c r="C172" s="157" t="s">
        <v>333</v>
      </c>
      <c r="D172" s="263" t="s">
        <v>334</v>
      </c>
    </row>
    <row r="173" spans="2:8" hidden="1" x14ac:dyDescent="0.2">
      <c r="C173" s="265">
        <v>12.5</v>
      </c>
      <c r="D173" s="266">
        <f>$F$45/$C$173*1000</f>
        <v>0</v>
      </c>
      <c r="E173" s="264"/>
      <c r="F173" s="264"/>
      <c r="G173" s="264"/>
      <c r="H173" s="264"/>
    </row>
    <row r="174" spans="2:8" hidden="1" x14ac:dyDescent="0.2">
      <c r="B174" s="261"/>
      <c r="C174" s="268" t="s">
        <v>335</v>
      </c>
      <c r="D174" s="267" t="s">
        <v>336</v>
      </c>
    </row>
    <row r="175" spans="2:8" hidden="1" x14ac:dyDescent="0.2">
      <c r="C175" s="265">
        <v>22</v>
      </c>
      <c r="D175" s="266">
        <f>$F$53/C175*1000</f>
        <v>0</v>
      </c>
      <c r="E175" s="264"/>
      <c r="F175" s="264"/>
      <c r="G175" s="264"/>
      <c r="H175" s="264"/>
    </row>
    <row r="176" spans="2:8" hidden="1" x14ac:dyDescent="0.2">
      <c r="B176" s="269"/>
      <c r="C176" s="262" t="s">
        <v>337</v>
      </c>
      <c r="D176" s="263" t="s">
        <v>338</v>
      </c>
    </row>
    <row r="177" spans="2:8" hidden="1" x14ac:dyDescent="0.2">
      <c r="C177" s="265">
        <v>18</v>
      </c>
      <c r="D177" s="266" t="e">
        <f>#REF!/C177*1000</f>
        <v>#REF!</v>
      </c>
      <c r="E177" s="264"/>
      <c r="F177" s="264"/>
      <c r="G177" s="264"/>
      <c r="H177" s="264"/>
    </row>
    <row r="178" spans="2:8" hidden="1" x14ac:dyDescent="0.2">
      <c r="B178" s="269"/>
      <c r="C178" s="262" t="s">
        <v>339</v>
      </c>
      <c r="D178" s="263" t="s">
        <v>340</v>
      </c>
    </row>
    <row r="179" spans="2:8" hidden="1" x14ac:dyDescent="0.2">
      <c r="C179" s="265">
        <v>0.15</v>
      </c>
      <c r="D179" s="266">
        <f>$F$62/C179</f>
        <v>0</v>
      </c>
      <c r="E179" s="264"/>
      <c r="F179" s="264"/>
      <c r="G179" s="264"/>
      <c r="H179" s="264"/>
    </row>
    <row r="180" spans="2:8" hidden="1" x14ac:dyDescent="0.2">
      <c r="B180" s="270"/>
      <c r="C180" s="262" t="s">
        <v>341</v>
      </c>
      <c r="D180" s="263" t="s">
        <v>342</v>
      </c>
    </row>
    <row r="181" spans="2:8" hidden="1" x14ac:dyDescent="0.2">
      <c r="C181" s="265">
        <v>10</v>
      </c>
      <c r="D181" s="266">
        <f>$F$71/C181*1000</f>
        <v>0</v>
      </c>
      <c r="E181" s="264"/>
      <c r="F181" s="264"/>
      <c r="G181" s="264"/>
      <c r="H181" s="264"/>
    </row>
    <row r="182" spans="2:8" hidden="1" x14ac:dyDescent="0.2">
      <c r="B182" s="270"/>
      <c r="C182" s="262" t="s">
        <v>343</v>
      </c>
      <c r="D182" s="263" t="s">
        <v>344</v>
      </c>
    </row>
    <row r="183" spans="2:8" hidden="1" x14ac:dyDescent="0.2">
      <c r="C183" s="265">
        <v>2.5</v>
      </c>
      <c r="D183" s="266">
        <f>$F$79/C183</f>
        <v>0</v>
      </c>
      <c r="E183" s="264"/>
      <c r="F183" s="264"/>
      <c r="G183" s="264"/>
      <c r="H183" s="264"/>
    </row>
    <row r="184" spans="2:8" hidden="1" x14ac:dyDescent="0.2">
      <c r="B184" s="270"/>
      <c r="C184" s="262" t="s">
        <v>345</v>
      </c>
      <c r="D184" s="263" t="s">
        <v>346</v>
      </c>
    </row>
    <row r="185" spans="2:8" hidden="1" x14ac:dyDescent="0.2">
      <c r="C185" s="265">
        <v>0.75</v>
      </c>
      <c r="D185" s="266" t="e">
        <f>#REF!/C185</f>
        <v>#REF!</v>
      </c>
      <c r="E185" s="264"/>
      <c r="F185" s="264"/>
      <c r="G185" s="264"/>
      <c r="H185" s="264"/>
    </row>
    <row r="186" spans="2:8" hidden="1" x14ac:dyDescent="0.2">
      <c r="B186" s="270"/>
      <c r="C186" s="262" t="s">
        <v>347</v>
      </c>
      <c r="D186" s="263" t="s">
        <v>348</v>
      </c>
    </row>
    <row r="187" spans="2:8" hidden="1" x14ac:dyDescent="0.2">
      <c r="C187" s="265">
        <v>0.27</v>
      </c>
      <c r="D187" s="266">
        <f>$F$88/C187</f>
        <v>0</v>
      </c>
      <c r="E187" s="264"/>
      <c r="F187" s="264"/>
      <c r="G187" s="264"/>
      <c r="H187" s="264"/>
    </row>
    <row r="188" spans="2:8" hidden="1" x14ac:dyDescent="0.2">
      <c r="B188" s="271"/>
      <c r="C188" s="262" t="s">
        <v>349</v>
      </c>
      <c r="D188" s="263" t="s">
        <v>350</v>
      </c>
    </row>
    <row r="189" spans="2:8" hidden="1" x14ac:dyDescent="0.2">
      <c r="C189" s="265">
        <v>10</v>
      </c>
      <c r="D189" s="266" t="e">
        <f>#REF!/C189</f>
        <v>#REF!</v>
      </c>
      <c r="E189" s="264"/>
      <c r="F189" s="264"/>
      <c r="G189" s="264"/>
      <c r="H189" s="264"/>
    </row>
    <row r="190" spans="2:8" hidden="1" x14ac:dyDescent="0.2">
      <c r="B190" s="272"/>
      <c r="C190" s="262" t="s">
        <v>351</v>
      </c>
      <c r="D190" s="263" t="s">
        <v>352</v>
      </c>
    </row>
    <row r="191" spans="2:8" hidden="1" x14ac:dyDescent="0.2">
      <c r="C191" s="265">
        <v>12</v>
      </c>
      <c r="D191" s="266">
        <f>$F$97/C191*1000</f>
        <v>0</v>
      </c>
      <c r="E191" s="264"/>
      <c r="F191" s="264"/>
      <c r="G191" s="264"/>
      <c r="H191" s="264"/>
    </row>
    <row r="192" spans="2:8" hidden="1" x14ac:dyDescent="0.2">
      <c r="B192" s="272"/>
      <c r="C192" s="262" t="s">
        <v>353</v>
      </c>
      <c r="D192" s="263" t="s">
        <v>354</v>
      </c>
    </row>
    <row r="193" spans="2:8" hidden="1" x14ac:dyDescent="0.2">
      <c r="C193" s="265">
        <v>20</v>
      </c>
      <c r="D193" s="266" t="e">
        <f>#REF!/C193*1000</f>
        <v>#REF!</v>
      </c>
      <c r="E193" s="264"/>
      <c r="F193" s="264"/>
      <c r="G193" s="264"/>
      <c r="H193" s="264"/>
    </row>
    <row r="194" spans="2:8" hidden="1" x14ac:dyDescent="0.2">
      <c r="B194" s="272"/>
      <c r="C194" s="262" t="s">
        <v>355</v>
      </c>
      <c r="D194" s="263" t="s">
        <v>356</v>
      </c>
    </row>
    <row r="195" spans="2:8" hidden="1" x14ac:dyDescent="0.2">
      <c r="C195" s="262">
        <v>3</v>
      </c>
      <c r="D195" s="263">
        <f>F106/C195</f>
        <v>0</v>
      </c>
    </row>
    <row r="196" spans="2:8" hidden="1" x14ac:dyDescent="0.2">
      <c r="B196" s="273"/>
      <c r="C196" s="262" t="s">
        <v>319</v>
      </c>
      <c r="D196" s="263" t="s">
        <v>354</v>
      </c>
    </row>
    <row r="197" spans="2:8" hidden="1" x14ac:dyDescent="0.2">
      <c r="C197" s="265">
        <v>16</v>
      </c>
      <c r="D197" s="266">
        <f>F114/C197*1000</f>
        <v>0</v>
      </c>
      <c r="E197" s="264"/>
      <c r="F197" s="264"/>
      <c r="G197" s="264"/>
      <c r="H197" s="264"/>
    </row>
    <row r="198" spans="2:8" hidden="1" x14ac:dyDescent="0.2">
      <c r="B198" s="273"/>
      <c r="C198" s="262" t="s">
        <v>320</v>
      </c>
      <c r="D198" s="263" t="s">
        <v>356</v>
      </c>
    </row>
    <row r="199" spans="2:8" hidden="1" x14ac:dyDescent="0.2">
      <c r="C199" s="262">
        <v>3</v>
      </c>
      <c r="D199" s="263">
        <f>F122/C199</f>
        <v>0</v>
      </c>
    </row>
    <row r="200" spans="2:8" hidden="1" x14ac:dyDescent="0.2">
      <c r="C200" s="262"/>
      <c r="D200" s="263"/>
    </row>
    <row r="201" spans="2:8" hidden="1" x14ac:dyDescent="0.2">
      <c r="C201" s="262"/>
      <c r="D201" s="263"/>
    </row>
    <row r="202" spans="2:8" x14ac:dyDescent="0.2">
      <c r="C202" s="262"/>
      <c r="D202" s="263"/>
    </row>
    <row r="203" spans="2:8" x14ac:dyDescent="0.2">
      <c r="C203" s="262"/>
      <c r="D203" s="263"/>
    </row>
    <row r="204" spans="2:8" x14ac:dyDescent="0.2">
      <c r="C204" s="262"/>
      <c r="D204" s="263"/>
    </row>
    <row r="205" spans="2:8" x14ac:dyDescent="0.2">
      <c r="C205" s="262"/>
      <c r="D205" s="263"/>
    </row>
    <row r="206" spans="2:8" x14ac:dyDescent="0.2">
      <c r="C206" s="262"/>
      <c r="D206" s="263"/>
    </row>
    <row r="207" spans="2:8" x14ac:dyDescent="0.2">
      <c r="C207" s="262"/>
      <c r="D207" s="263"/>
    </row>
    <row r="208" spans="2:8" x14ac:dyDescent="0.2">
      <c r="C208" s="262"/>
      <c r="D208" s="263"/>
    </row>
    <row r="209" spans="3:4" x14ac:dyDescent="0.2">
      <c r="C209" s="262"/>
      <c r="D209" s="263"/>
    </row>
    <row r="210" spans="3:4" x14ac:dyDescent="0.2">
      <c r="C210" s="262"/>
      <c r="D210" s="263"/>
    </row>
    <row r="211" spans="3:4" x14ac:dyDescent="0.2">
      <c r="C211" s="262"/>
      <c r="D211" s="263"/>
    </row>
    <row r="212" spans="3:4" x14ac:dyDescent="0.2">
      <c r="C212" s="262"/>
      <c r="D212" s="263"/>
    </row>
    <row r="213" spans="3:4" x14ac:dyDescent="0.2">
      <c r="C213" s="262"/>
      <c r="D213" s="263"/>
    </row>
    <row r="214" spans="3:4" x14ac:dyDescent="0.2">
      <c r="C214" s="262"/>
      <c r="D214" s="263"/>
    </row>
    <row r="215" spans="3:4" x14ac:dyDescent="0.2">
      <c r="C215" s="262"/>
      <c r="D215" s="263"/>
    </row>
    <row r="216" spans="3:4" x14ac:dyDescent="0.2">
      <c r="C216" s="262"/>
      <c r="D216" s="263"/>
    </row>
    <row r="217" spans="3:4" x14ac:dyDescent="0.2">
      <c r="C217" s="262"/>
      <c r="D217" s="263"/>
    </row>
    <row r="218" spans="3:4" x14ac:dyDescent="0.2">
      <c r="C218" s="262"/>
      <c r="D218" s="263"/>
    </row>
    <row r="219" spans="3:4" x14ac:dyDescent="0.2">
      <c r="C219" s="262"/>
      <c r="D219" s="263"/>
    </row>
    <row r="220" spans="3:4" x14ac:dyDescent="0.2">
      <c r="C220" s="262"/>
      <c r="D220" s="263"/>
    </row>
    <row r="221" spans="3:4" x14ac:dyDescent="0.2">
      <c r="C221" s="262"/>
      <c r="D221" s="263"/>
    </row>
    <row r="222" spans="3:4" x14ac:dyDescent="0.2">
      <c r="C222" s="262"/>
      <c r="D222" s="263"/>
    </row>
    <row r="223" spans="3:4" x14ac:dyDescent="0.2">
      <c r="C223" s="262"/>
      <c r="D223" s="263"/>
    </row>
    <row r="224" spans="3:4" x14ac:dyDescent="0.2">
      <c r="C224" s="262"/>
      <c r="D224" s="263"/>
    </row>
    <row r="225" spans="3:4" x14ac:dyDescent="0.2">
      <c r="C225" s="262"/>
      <c r="D225" s="263"/>
    </row>
    <row r="226" spans="3:4" x14ac:dyDescent="0.2">
      <c r="C226" s="262"/>
      <c r="D226" s="263"/>
    </row>
    <row r="227" spans="3:4" x14ac:dyDescent="0.2">
      <c r="C227" s="262"/>
      <c r="D227" s="263"/>
    </row>
    <row r="228" spans="3:4" x14ac:dyDescent="0.2">
      <c r="C228" s="262"/>
      <c r="D228" s="263"/>
    </row>
    <row r="229" spans="3:4" x14ac:dyDescent="0.2">
      <c r="C229" s="262"/>
      <c r="D229" s="263"/>
    </row>
    <row r="230" spans="3:4" x14ac:dyDescent="0.2">
      <c r="C230" s="262"/>
      <c r="D230" s="263"/>
    </row>
    <row r="231" spans="3:4" x14ac:dyDescent="0.2">
      <c r="C231" s="262"/>
      <c r="D231" s="263"/>
    </row>
    <row r="232" spans="3:4" x14ac:dyDescent="0.2">
      <c r="C232" s="262"/>
      <c r="D232" s="263"/>
    </row>
    <row r="233" spans="3:4" x14ac:dyDescent="0.2">
      <c r="C233" s="262"/>
      <c r="D233" s="263"/>
    </row>
    <row r="234" spans="3:4" x14ac:dyDescent="0.2">
      <c r="C234" s="262"/>
      <c r="D234" s="263"/>
    </row>
    <row r="235" spans="3:4" x14ac:dyDescent="0.2">
      <c r="C235" s="262"/>
      <c r="D235" s="263"/>
    </row>
    <row r="236" spans="3:4" x14ac:dyDescent="0.2">
      <c r="C236" s="262"/>
      <c r="D236" s="263"/>
    </row>
    <row r="237" spans="3:4" x14ac:dyDescent="0.2">
      <c r="C237" s="262"/>
      <c r="D237" s="263"/>
    </row>
    <row r="238" spans="3:4" x14ac:dyDescent="0.2">
      <c r="C238" s="262"/>
      <c r="D238" s="263"/>
    </row>
    <row r="239" spans="3:4" x14ac:dyDescent="0.2">
      <c r="C239" s="262"/>
      <c r="D239" s="263"/>
    </row>
    <row r="240" spans="3:4" x14ac:dyDescent="0.2">
      <c r="C240" s="262"/>
      <c r="D240" s="263"/>
    </row>
    <row r="241" spans="3:4" x14ac:dyDescent="0.2">
      <c r="C241" s="262"/>
      <c r="D241" s="263"/>
    </row>
    <row r="242" spans="3:4" x14ac:dyDescent="0.2">
      <c r="C242" s="262"/>
      <c r="D242" s="263"/>
    </row>
    <row r="243" spans="3:4" x14ac:dyDescent="0.2">
      <c r="C243" s="262"/>
      <c r="D243" s="263"/>
    </row>
    <row r="244" spans="3:4" x14ac:dyDescent="0.2">
      <c r="C244" s="262"/>
      <c r="D244" s="263"/>
    </row>
    <row r="245" spans="3:4" x14ac:dyDescent="0.2">
      <c r="C245" s="262"/>
      <c r="D245" s="263"/>
    </row>
    <row r="246" spans="3:4" x14ac:dyDescent="0.2">
      <c r="C246" s="262"/>
      <c r="D246" s="263"/>
    </row>
    <row r="247" spans="3:4" x14ac:dyDescent="0.2">
      <c r="C247" s="262"/>
      <c r="D247" s="263"/>
    </row>
    <row r="248" spans="3:4" x14ac:dyDescent="0.2">
      <c r="C248" s="262"/>
      <c r="D248" s="263"/>
    </row>
    <row r="249" spans="3:4" x14ac:dyDescent="0.2">
      <c r="C249" s="262"/>
      <c r="D249" s="263"/>
    </row>
    <row r="250" spans="3:4" x14ac:dyDescent="0.2">
      <c r="C250" s="262"/>
      <c r="D250" s="263"/>
    </row>
    <row r="251" spans="3:4" x14ac:dyDescent="0.2">
      <c r="C251" s="262"/>
      <c r="D251" s="263"/>
    </row>
    <row r="252" spans="3:4" x14ac:dyDescent="0.2">
      <c r="C252" s="262"/>
      <c r="D252" s="263"/>
    </row>
    <row r="253" spans="3:4" x14ac:dyDescent="0.2">
      <c r="C253" s="262"/>
      <c r="D253" s="263"/>
    </row>
    <row r="254" spans="3:4" x14ac:dyDescent="0.2">
      <c r="C254" s="262"/>
      <c r="D254" s="263"/>
    </row>
    <row r="255" spans="3:4" x14ac:dyDescent="0.2">
      <c r="C255" s="262"/>
      <c r="D255" s="263"/>
    </row>
    <row r="256" spans="3:4" x14ac:dyDescent="0.2">
      <c r="C256" s="262"/>
      <c r="D256" s="263"/>
    </row>
    <row r="257" spans="3:4" x14ac:dyDescent="0.2">
      <c r="C257" s="262"/>
      <c r="D257" s="263"/>
    </row>
    <row r="258" spans="3:4" x14ac:dyDescent="0.2">
      <c r="C258" s="262"/>
      <c r="D258" s="263"/>
    </row>
    <row r="259" spans="3:4" x14ac:dyDescent="0.2">
      <c r="C259" s="262"/>
      <c r="D259" s="263"/>
    </row>
    <row r="260" spans="3:4" x14ac:dyDescent="0.2">
      <c r="C260" s="262"/>
      <c r="D260" s="263"/>
    </row>
    <row r="261" spans="3:4" x14ac:dyDescent="0.2">
      <c r="C261" s="262"/>
      <c r="D261" s="263"/>
    </row>
    <row r="262" spans="3:4" x14ac:dyDescent="0.2">
      <c r="C262" s="262"/>
      <c r="D262" s="263"/>
    </row>
    <row r="263" spans="3:4" x14ac:dyDescent="0.2">
      <c r="C263" s="262"/>
      <c r="D263" s="263"/>
    </row>
    <row r="264" spans="3:4" x14ac:dyDescent="0.2">
      <c r="C264" s="262"/>
      <c r="D264" s="263"/>
    </row>
    <row r="265" spans="3:4" x14ac:dyDescent="0.2">
      <c r="C265" s="262"/>
      <c r="D265" s="263"/>
    </row>
    <row r="266" spans="3:4" x14ac:dyDescent="0.2">
      <c r="C266" s="262"/>
      <c r="D266" s="263"/>
    </row>
    <row r="267" spans="3:4" x14ac:dyDescent="0.2">
      <c r="C267" s="262"/>
      <c r="D267" s="263"/>
    </row>
    <row r="268" spans="3:4" x14ac:dyDescent="0.2">
      <c r="C268" s="262"/>
      <c r="D268" s="263"/>
    </row>
    <row r="269" spans="3:4" x14ac:dyDescent="0.2">
      <c r="C269" s="262"/>
      <c r="D269" s="263"/>
    </row>
    <row r="270" spans="3:4" x14ac:dyDescent="0.2">
      <c r="C270" s="262"/>
      <c r="D270" s="263"/>
    </row>
    <row r="271" spans="3:4" x14ac:dyDescent="0.2">
      <c r="C271" s="262"/>
      <c r="D271" s="263"/>
    </row>
    <row r="272" spans="3:4" x14ac:dyDescent="0.2">
      <c r="C272" s="262"/>
      <c r="D272" s="263"/>
    </row>
    <row r="273" spans="3:4" x14ac:dyDescent="0.2">
      <c r="C273" s="262"/>
      <c r="D273" s="263"/>
    </row>
    <row r="274" spans="3:4" x14ac:dyDescent="0.2">
      <c r="C274" s="262"/>
      <c r="D274" s="263"/>
    </row>
    <row r="275" spans="3:4" x14ac:dyDescent="0.2">
      <c r="C275" s="262"/>
      <c r="D275" s="263"/>
    </row>
    <row r="276" spans="3:4" x14ac:dyDescent="0.2">
      <c r="C276" s="262"/>
      <c r="D276" s="263"/>
    </row>
    <row r="277" spans="3:4" x14ac:dyDescent="0.2">
      <c r="C277" s="262"/>
      <c r="D277" s="263"/>
    </row>
    <row r="278" spans="3:4" x14ac:dyDescent="0.2">
      <c r="C278" s="262"/>
      <c r="D278" s="263"/>
    </row>
    <row r="279" spans="3:4" x14ac:dyDescent="0.2">
      <c r="C279" s="262"/>
      <c r="D279" s="263"/>
    </row>
    <row r="280" spans="3:4" x14ac:dyDescent="0.2">
      <c r="C280" s="262"/>
      <c r="D280" s="263"/>
    </row>
    <row r="281" spans="3:4" x14ac:dyDescent="0.2">
      <c r="C281" s="262"/>
      <c r="D281" s="263"/>
    </row>
    <row r="282" spans="3:4" x14ac:dyDescent="0.2">
      <c r="C282" s="262"/>
      <c r="D282" s="263"/>
    </row>
    <row r="283" spans="3:4" x14ac:dyDescent="0.2">
      <c r="C283" s="262"/>
      <c r="D283" s="263"/>
    </row>
    <row r="284" spans="3:4" x14ac:dyDescent="0.2">
      <c r="C284" s="262"/>
      <c r="D284" s="263"/>
    </row>
    <row r="285" spans="3:4" x14ac:dyDescent="0.2">
      <c r="C285" s="262"/>
      <c r="D285" s="263"/>
    </row>
    <row r="286" spans="3:4" x14ac:dyDescent="0.2">
      <c r="C286" s="262"/>
      <c r="D286" s="263"/>
    </row>
    <row r="287" spans="3:4" x14ac:dyDescent="0.2">
      <c r="C287" s="262"/>
      <c r="D287" s="263"/>
    </row>
    <row r="288" spans="3:4" x14ac:dyDescent="0.2">
      <c r="C288" s="262"/>
      <c r="D288" s="263"/>
    </row>
    <row r="289" spans="3:4" x14ac:dyDescent="0.2">
      <c r="C289" s="262"/>
      <c r="D289" s="263"/>
    </row>
    <row r="290" spans="3:4" x14ac:dyDescent="0.2">
      <c r="C290" s="262"/>
      <c r="D290" s="263"/>
    </row>
    <row r="291" spans="3:4" x14ac:dyDescent="0.2">
      <c r="C291" s="262"/>
      <c r="D291" s="263"/>
    </row>
    <row r="292" spans="3:4" x14ac:dyDescent="0.2">
      <c r="C292" s="262"/>
      <c r="D292" s="263"/>
    </row>
    <row r="293" spans="3:4" x14ac:dyDescent="0.2">
      <c r="C293" s="262"/>
      <c r="D293" s="263"/>
    </row>
    <row r="294" spans="3:4" x14ac:dyDescent="0.2">
      <c r="C294" s="262"/>
      <c r="D294" s="263"/>
    </row>
    <row r="295" spans="3:4" x14ac:dyDescent="0.2">
      <c r="C295" s="262"/>
      <c r="D295" s="263"/>
    </row>
    <row r="296" spans="3:4" x14ac:dyDescent="0.2">
      <c r="C296" s="262"/>
      <c r="D296" s="263"/>
    </row>
    <row r="297" spans="3:4" x14ac:dyDescent="0.2">
      <c r="C297" s="262"/>
      <c r="D297" s="263"/>
    </row>
    <row r="298" spans="3:4" x14ac:dyDescent="0.2">
      <c r="C298" s="262"/>
      <c r="D298" s="263"/>
    </row>
    <row r="299" spans="3:4" x14ac:dyDescent="0.2">
      <c r="C299" s="262"/>
      <c r="D299" s="263"/>
    </row>
    <row r="300" spans="3:4" x14ac:dyDescent="0.2">
      <c r="C300" s="262"/>
      <c r="D300" s="263"/>
    </row>
    <row r="301" spans="3:4" x14ac:dyDescent="0.2">
      <c r="C301" s="262"/>
      <c r="D301" s="263"/>
    </row>
    <row r="302" spans="3:4" x14ac:dyDescent="0.2">
      <c r="C302" s="262"/>
      <c r="D302" s="263"/>
    </row>
    <row r="303" spans="3:4" x14ac:dyDescent="0.2">
      <c r="C303" s="262"/>
      <c r="D303" s="263"/>
    </row>
  </sheetData>
  <mergeCells count="74">
    <mergeCell ref="C16:N17"/>
    <mergeCell ref="A5:D5"/>
    <mergeCell ref="C8:N9"/>
    <mergeCell ref="C10:N10"/>
    <mergeCell ref="C12:E12"/>
    <mergeCell ref="F12:N12"/>
    <mergeCell ref="H32:I32"/>
    <mergeCell ref="C18:N18"/>
    <mergeCell ref="C20:E20"/>
    <mergeCell ref="F20:N20"/>
    <mergeCell ref="B22:R22"/>
    <mergeCell ref="C24:N25"/>
    <mergeCell ref="P24:Q24"/>
    <mergeCell ref="C26:N26"/>
    <mergeCell ref="C27:N27"/>
    <mergeCell ref="C28:E28"/>
    <mergeCell ref="F28:N28"/>
    <mergeCell ref="B31:R31"/>
    <mergeCell ref="C51:N51"/>
    <mergeCell ref="C33:N34"/>
    <mergeCell ref="P33:Q33"/>
    <mergeCell ref="C35:N35"/>
    <mergeCell ref="C36:N36"/>
    <mergeCell ref="C37:E37"/>
    <mergeCell ref="F37:N37"/>
    <mergeCell ref="C41:N42"/>
    <mergeCell ref="C43:N43"/>
    <mergeCell ref="C45:E45"/>
    <mergeCell ref="F45:N45"/>
    <mergeCell ref="C49:N50"/>
    <mergeCell ref="C75:N76"/>
    <mergeCell ref="C53:E53"/>
    <mergeCell ref="F53:N53"/>
    <mergeCell ref="C58:N59"/>
    <mergeCell ref="C60:N60"/>
    <mergeCell ref="C62:E62"/>
    <mergeCell ref="F62:N62"/>
    <mergeCell ref="A65:C65"/>
    <mergeCell ref="C67:N68"/>
    <mergeCell ref="C69:N69"/>
    <mergeCell ref="C71:E71"/>
    <mergeCell ref="F71:N71"/>
    <mergeCell ref="C104:N104"/>
    <mergeCell ref="C77:N77"/>
    <mergeCell ref="C79:E79"/>
    <mergeCell ref="F79:N79"/>
    <mergeCell ref="C84:N85"/>
    <mergeCell ref="C86:N86"/>
    <mergeCell ref="C88:E88"/>
    <mergeCell ref="F88:N88"/>
    <mergeCell ref="C93:N94"/>
    <mergeCell ref="C95:N95"/>
    <mergeCell ref="C97:E97"/>
    <mergeCell ref="F97:N97"/>
    <mergeCell ref="C102:N103"/>
    <mergeCell ref="C106:E106"/>
    <mergeCell ref="F106:N106"/>
    <mergeCell ref="C110:N111"/>
    <mergeCell ref="C112:N112"/>
    <mergeCell ref="C114:E114"/>
    <mergeCell ref="F114:N11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8" operator="equal">
      <formula>"YES"</formula>
    </cfRule>
    <cfRule type="cellIs" dxfId="4" priority="7" operator="equal">
      <formula>"NO"</formula>
    </cfRule>
  </conditionalFormatting>
  <conditionalFormatting sqref="G23">
    <cfRule type="cellIs" dxfId="3" priority="2" operator="equal">
      <formula>"YES"</formula>
    </cfRule>
    <cfRule type="cellIs" dxfId="2" priority="1" operator="equal">
      <formula>"NO"</formula>
    </cfRule>
  </conditionalFormatting>
  <conditionalFormatting sqref="K23">
    <cfRule type="cellIs" dxfId="1" priority="4" operator="equal">
      <formula>"YES"</formula>
    </cfRule>
    <cfRule type="cellIs" dxfId="0" priority="3" operator="equal">
      <formula>"NO"</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393571-BCEA-4979-BAC0-66470A7B96E3}">
  <ds:schemaRefs>
    <ds:schemaRef ds:uri="http://schemas.microsoft.com/sharepoint/v3/contenttype/forms"/>
  </ds:schemaRefs>
</ds:datastoreItem>
</file>

<file path=customXml/itemProps2.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customXml/itemProps3.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CTR Averages</vt:lpstr>
      <vt:lpstr>Rate Card</vt:lpstr>
      <vt:lpstr>Email Marketing Pricing</vt:lpstr>
      <vt:lpstr>LIVE SPORTS 360 &amp; Premium STV</vt:lpstr>
      <vt:lpstr>Media Grid</vt:lpstr>
      <vt:lpstr>Sep. Budget Calc.</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Mollie Lee</cp:lastModifiedBy>
  <cp:revision/>
  <dcterms:created xsi:type="dcterms:W3CDTF">2014-12-05T16:35:55Z</dcterms:created>
  <dcterms:modified xsi:type="dcterms:W3CDTF">2025-05-21T15:18:40Z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