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ownsquaremedia0-my.sharepoint.com/personal/eric_davis_townsquaremedia_com/Documents/Desktop/"/>
    </mc:Choice>
  </mc:AlternateContent>
  <xr:revisionPtr revIDLastSave="4" documentId="8_{8D1DB4C0-E070-4978-83A1-251B4CC2F384}" xr6:coauthVersionLast="47" xr6:coauthVersionMax="47" xr10:uidLastSave="{DC2D887D-015B-47AD-922E-39E7E4AB6466}"/>
  <bookViews>
    <workbookView xWindow="-120" yWindow="-120" windowWidth="29040" windowHeight="15720" tabRatio="786" firstSheet="4" activeTab="4" xr2:uid="{00000000-000D-0000-FFFF-FFFF00000000}"/>
  </bookViews>
  <sheets>
    <sheet name="CTR Averages" sheetId="26" r:id="rId1"/>
    <sheet name="Rate Card" sheetId="19" r:id="rId2"/>
    <sheet name="Email Marketing Pricing" sheetId="29" r:id="rId3"/>
    <sheet name="LIVE SPORTS 360" sheetId="32" r:id="rId4"/>
    <sheet name="Media Grid" sheetId="34" r:id="rId5"/>
    <sheet name="CTR Average" sheetId="35" r:id="rId6"/>
    <sheet name="Rate Card " sheetId="36" r:id="rId7"/>
    <sheet name="Sep. Budget Calc." sheetId="37" r:id="rId8"/>
    <sheet name="Email Marketing Rate" sheetId="38" r:id="rId9"/>
  </sheets>
  <definedNames>
    <definedName name="_xlnm._FilterDatabase" localSheetId="4" hidden="1">'Media Grid'!$B$1:$B$31</definedName>
    <definedName name="_xlnm.Print_Area" localSheetId="1">'Rate Card'!$B$4:$F$30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37" l="1"/>
  <c r="Q139" i="37"/>
  <c r="C8" i="37"/>
  <c r="C16" i="37"/>
  <c r="Q17" i="37" s="1"/>
  <c r="D199" i="37"/>
  <c r="C118" i="37" s="1"/>
  <c r="D197" i="37"/>
  <c r="D195" i="37"/>
  <c r="C102" i="37" s="1"/>
  <c r="Q103" i="37" s="1"/>
  <c r="D193" i="37"/>
  <c r="D191" i="37"/>
  <c r="D189" i="37"/>
  <c r="D187" i="37"/>
  <c r="C84" i="37" s="1"/>
  <c r="Q85" i="37" s="1"/>
  <c r="D185" i="37"/>
  <c r="D183" i="37"/>
  <c r="D181" i="37"/>
  <c r="C67" i="37" s="1"/>
  <c r="Q68" i="37" s="1"/>
  <c r="D179" i="37"/>
  <c r="C58" i="37" s="1"/>
  <c r="Q59" i="37" s="1"/>
  <c r="D177" i="37"/>
  <c r="D175" i="37"/>
  <c r="C49" i="37" s="1"/>
  <c r="Q50" i="37" s="1"/>
  <c r="D173" i="37"/>
  <c r="C41" i="37" s="1"/>
  <c r="Q42" i="37" s="1"/>
  <c r="F170" i="37"/>
  <c r="E170" i="37" s="1"/>
  <c r="H168" i="37"/>
  <c r="F168" i="37"/>
  <c r="E168" i="37"/>
  <c r="H166" i="37"/>
  <c r="F166" i="37"/>
  <c r="E166" i="37"/>
  <c r="F163" i="37"/>
  <c r="H163" i="37" s="1"/>
  <c r="F161" i="37"/>
  <c r="H161" i="37" s="1"/>
  <c r="F159" i="37"/>
  <c r="H159" i="37" s="1"/>
  <c r="E159" i="37"/>
  <c r="Q130" i="37"/>
  <c r="C110" i="37"/>
  <c r="Q111" i="37" s="1"/>
  <c r="Q94" i="37"/>
  <c r="C93" i="37"/>
  <c r="C75" i="37"/>
  <c r="Q76" i="37" s="1"/>
  <c r="G29" i="34"/>
  <c r="G23" i="34"/>
  <c r="G24" i="34"/>
  <c r="G25" i="34"/>
  <c r="G26" i="34"/>
  <c r="G27" i="34"/>
  <c r="G28" i="34"/>
  <c r="G22" i="34"/>
  <c r="J33" i="34"/>
  <c r="J35" i="34" s="1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4" i="34"/>
  <c r="G3" i="34"/>
  <c r="G2" i="34"/>
  <c r="D161" i="37" l="1"/>
  <c r="E161" i="37"/>
  <c r="E163" i="37"/>
  <c r="H170" i="37"/>
  <c r="D168" i="37" s="1"/>
  <c r="C33" i="37" s="1"/>
  <c r="Q34" i="37" s="1"/>
  <c r="C24" i="37" l="1"/>
  <c r="Q25" i="37" s="1"/>
</calcChain>
</file>

<file path=xl/sharedStrings.xml><?xml version="1.0" encoding="utf-8"?>
<sst xmlns="http://schemas.openxmlformats.org/spreadsheetml/2006/main" count="862" uniqueCount="342">
  <si>
    <t>** CTR is based on Average CTRs per tactic for all Ignite orders. NOT A BENCHMARK</t>
  </si>
  <si>
    <t>Display</t>
  </si>
  <si>
    <t>Tactic</t>
  </si>
  <si>
    <t>CTR Avg</t>
  </si>
  <si>
    <t>Targeted Display</t>
  </si>
  <si>
    <t>Geo Fencing w Foot Traffic</t>
  </si>
  <si>
    <t>Addressable Geo</t>
  </si>
  <si>
    <t>Video</t>
  </si>
  <si>
    <t>VCR Avg</t>
  </si>
  <si>
    <t>Targeted Video</t>
  </si>
  <si>
    <t>YouTube TrueView</t>
  </si>
  <si>
    <t>STV</t>
  </si>
  <si>
    <t>n/a</t>
  </si>
  <si>
    <t>Social</t>
  </si>
  <si>
    <t>Platform</t>
  </si>
  <si>
    <t>Link Click</t>
  </si>
  <si>
    <t>FB/Insta</t>
  </si>
  <si>
    <t>Awareness</t>
  </si>
  <si>
    <t>Conversions</t>
  </si>
  <si>
    <t>Lead Gen</t>
  </si>
  <si>
    <t>Video Views</t>
  </si>
  <si>
    <t>Social - FB by Industry</t>
  </si>
  <si>
    <t>Industry</t>
  </si>
  <si>
    <t>Apparel</t>
  </si>
  <si>
    <t>Auto</t>
  </si>
  <si>
    <t>B2B</t>
  </si>
  <si>
    <t>Beauty</t>
  </si>
  <si>
    <t>Consumer Services</t>
  </si>
  <si>
    <t>Education</t>
  </si>
  <si>
    <t>Employment &amp; Job Training</t>
  </si>
  <si>
    <t>Finance &amp; Insurance</t>
  </si>
  <si>
    <t>Fitness</t>
  </si>
  <si>
    <t>Home Improvement</t>
  </si>
  <si>
    <t>Healthcare</t>
  </si>
  <si>
    <t>Industrial Services</t>
  </si>
  <si>
    <t>Legal</t>
  </si>
  <si>
    <t>Real Estate</t>
  </si>
  <si>
    <t>Retail</t>
  </si>
  <si>
    <t>Technology</t>
  </si>
  <si>
    <t>Travel &amp; Hospitality</t>
  </si>
  <si>
    <t>SEM - Google</t>
  </si>
  <si>
    <t>CPC Avg</t>
  </si>
  <si>
    <t>CVR Avg</t>
  </si>
  <si>
    <t>CPA Avg</t>
  </si>
  <si>
    <t>Advocacy</t>
  </si>
  <si>
    <t>Dating &amp; Personals</t>
  </si>
  <si>
    <t>E-Commerce</t>
  </si>
  <si>
    <t>Employment Services</t>
  </si>
  <si>
    <t>Health &amp; Medical</t>
  </si>
  <si>
    <t>Home Goods</t>
  </si>
  <si>
    <t>SEM - Bing</t>
  </si>
  <si>
    <t>Apparel &amp; Accessories</t>
  </si>
  <si>
    <t>Careers &amp; Employment</t>
  </si>
  <si>
    <t>Health &amp; Wellness</t>
  </si>
  <si>
    <t xml:space="preserve">IGNITE RATE CARD                                                                                                                                                      </t>
  </si>
  <si>
    <t>Updated on 10.1.24</t>
  </si>
  <si>
    <t>3 MONTH FLIGHT MINIMUM &amp; $1,000/mo ORDER MINIMUM</t>
  </si>
  <si>
    <t>Medium</t>
  </si>
  <si>
    <t>Tactics</t>
  </si>
  <si>
    <t>CPM</t>
  </si>
  <si>
    <t>Optional Tracking</t>
  </si>
  <si>
    <t>Notes</t>
  </si>
  <si>
    <t>Video &amp; Display</t>
  </si>
  <si>
    <t>Site Visits, Site Conversions</t>
  </si>
  <si>
    <t>Provide ideal audience and our buyers will use combination of audience, keyword, category and RON targeting to achieve maximum results</t>
  </si>
  <si>
    <t>Social Display</t>
  </si>
  <si>
    <t xml:space="preserve">Provide ideal audience and our buyers will use combination of audience, keyword, category and RON targeting to achieve maximum results. Utilize public social posts as the creative asset </t>
  </si>
  <si>
    <t>Geo Fencing w/ Foot Traffic</t>
  </si>
  <si>
    <t>Foot Traffic Conversions</t>
  </si>
  <si>
    <r>
      <t xml:space="preserve">Localized Foot Traffic Attribution measurement.  </t>
    </r>
    <r>
      <rPr>
        <b/>
        <sz val="12"/>
        <color theme="1"/>
        <rFont val="Calibri"/>
        <family val="2"/>
        <scheme val="minor"/>
      </rPr>
      <t>Most Effective Tactic for Foot Traffic Attribution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FF0000"/>
        <rFont val="Calibri"/>
        <family val="2"/>
        <scheme val="minor"/>
      </rPr>
      <t>Separate Budget</t>
    </r>
  </si>
  <si>
    <t>Addressable Solutions</t>
  </si>
  <si>
    <t>Addressable Display</t>
  </si>
  <si>
    <t>Site Conversions, Foot Traffic</t>
  </si>
  <si>
    <r>
      <t xml:space="preserve">Target Households based on numerous residential or commerical attributes, optional to include clients' CRM Addresses. </t>
    </r>
    <r>
      <rPr>
        <b/>
        <sz val="12"/>
        <color rgb="FFFF0000"/>
        <rFont val="Calibri"/>
        <family val="2"/>
        <scheme val="minor"/>
      </rPr>
      <t>Separate Budget</t>
    </r>
  </si>
  <si>
    <t>Addressable Video</t>
  </si>
  <si>
    <t>Addressable OTT (STV)</t>
  </si>
  <si>
    <t>Over-The-Top/Streaming TV
(OTT/STV)</t>
  </si>
  <si>
    <t>OTT (STV)</t>
  </si>
  <si>
    <r>
      <t xml:space="preserve">Choose from :15 or :30, delivers RON in OTT (STV) content on Connected TV devices only.  </t>
    </r>
    <r>
      <rPr>
        <b/>
        <sz val="12"/>
        <color rgb="FFFF0000"/>
        <rFont val="Calibri"/>
        <family val="2"/>
        <scheme val="minor"/>
      </rPr>
      <t>Separate Budget</t>
    </r>
  </si>
  <si>
    <t>Audience Targeted OTT (STV)</t>
  </si>
  <si>
    <r>
      <t xml:space="preserve">High level of Consumer Targeting (demo, interest, intent) - Less Scale. Choose from :15 or :30, delivers in OTT (STV) content on Connected TV devices only. </t>
    </r>
    <r>
      <rPr>
        <b/>
        <sz val="12"/>
        <color rgb="FFFF0000"/>
        <rFont val="Calibri"/>
        <family val="2"/>
        <scheme val="minor"/>
      </rPr>
      <t>Separate Budget</t>
    </r>
  </si>
  <si>
    <t>Channel Targeted OTT (STV)</t>
  </si>
  <si>
    <r>
      <t xml:space="preserve">Target Entertainment, News, Sports, and/or Lifestyle Channels. Choose from :15 or :30, delivers in OTT (STV) content on Connected TV devices only. 
</t>
    </r>
    <r>
      <rPr>
        <b/>
        <sz val="12"/>
        <color rgb="FFFF0000"/>
        <rFont val="Calibri"/>
        <family val="2"/>
        <scheme val="minor"/>
      </rPr>
      <t>Separate Budget</t>
    </r>
  </si>
  <si>
    <t>Programmatic Audio</t>
  </si>
  <si>
    <t xml:space="preserve">Audio </t>
  </si>
  <si>
    <t>N/A</t>
  </si>
  <si>
    <r>
      <t xml:space="preserve">Reach users in audio environments such as Spotify, digital radio, podcasts and more. Audience targeting may be selected for priority delivery but all campaigns will include RON Audio. :15 or :30s audio ads with optional companion banner. </t>
    </r>
    <r>
      <rPr>
        <b/>
        <sz val="12"/>
        <color rgb="FFFF0000"/>
        <rFont val="Calibri"/>
        <family val="2"/>
        <scheme val="minor"/>
      </rPr>
      <t>Separate Budget</t>
    </r>
  </si>
  <si>
    <t>YOUTUBE GUARANTEED VIDEO VIEWS</t>
  </si>
  <si>
    <t>Video True View</t>
  </si>
  <si>
    <t>Cost</t>
  </si>
  <si>
    <t>Monthly Minimum</t>
  </si>
  <si>
    <t>YouTube.com with Audience Targeting</t>
  </si>
  <si>
    <t>$0.15 CPV</t>
  </si>
  <si>
    <r>
      <t xml:space="preserve">- Advance Targeting includes Context/Keywords OR Categories
- </t>
    </r>
    <r>
      <rPr>
        <b/>
        <sz val="12"/>
        <color rgb="FFFF0000"/>
        <rFont val="Calibri"/>
        <family val="2"/>
        <scheme val="minor"/>
      </rPr>
      <t>Separate Budget</t>
    </r>
  </si>
  <si>
    <t>FACEBOOK / INSTAGRAM</t>
  </si>
  <si>
    <t>Cost Per</t>
  </si>
  <si>
    <t>Link Clicks</t>
  </si>
  <si>
    <t>$2.50 CPLC</t>
  </si>
  <si>
    <r>
      <t xml:space="preserve">- Includes Facebook Interest Targeting Segments ONLY!
- Purchase Intent, Interests and Demo targeting available
- </t>
    </r>
    <r>
      <rPr>
        <b/>
        <sz val="12"/>
        <color rgb="FFFF0000"/>
        <rFont val="Calibri"/>
        <family val="2"/>
        <scheme val="minor"/>
      </rPr>
      <t>Separate Budget</t>
    </r>
    <r>
      <rPr>
        <sz val="12"/>
        <rFont val="Calibri"/>
        <family val="2"/>
        <scheme val="minor"/>
      </rPr>
      <t xml:space="preserve">                                                                                  </t>
    </r>
  </si>
  <si>
    <t>$10 CPM</t>
  </si>
  <si>
    <t>ThruPlay</t>
  </si>
  <si>
    <t>$0.27 CPV</t>
  </si>
  <si>
    <t>LeadGen</t>
  </si>
  <si>
    <t>$2500 monthly minimum</t>
  </si>
  <si>
    <t>SNAPCHAT</t>
  </si>
  <si>
    <t>$12 CPM</t>
  </si>
  <si>
    <r>
      <t xml:space="preserve">- Target unique consumers with ads positioned alongside popular content on Snapchat’s mobile app
- Location, TV/Movie viewer, Lifestyle, Datalogix/Nielsen shopper and Demo targeting available
- </t>
    </r>
    <r>
      <rPr>
        <b/>
        <sz val="12"/>
        <color rgb="FFFF0000"/>
        <rFont val="Calibri"/>
        <family val="2"/>
        <scheme val="minor"/>
      </rPr>
      <t xml:space="preserve">Separate Budget for each line item </t>
    </r>
    <r>
      <rPr>
        <sz val="12"/>
        <rFont val="Calibri"/>
        <family val="2"/>
        <scheme val="minor"/>
      </rPr>
      <t xml:space="preserve">                                                                                  </t>
    </r>
  </si>
  <si>
    <t>Swipe Up</t>
  </si>
  <si>
    <t>$3.00 Swipe</t>
  </si>
  <si>
    <t>SPARK</t>
  </si>
  <si>
    <t>Package</t>
  </si>
  <si>
    <t>SEM, YouTube, Email, Display, Content (contextual) &amp; Local Maps  (Landing Page Conversions Only)</t>
  </si>
  <si>
    <t>SPARK Pro</t>
  </si>
  <si>
    <t>SEM, YouTube, Email, Display, Content (contextual) &amp; Local Maps</t>
  </si>
  <si>
    <t>TikTok</t>
  </si>
  <si>
    <t>TikTok - Link Clicks</t>
  </si>
  <si>
    <t>CPC: $3.00</t>
  </si>
  <si>
    <t>DMA and State targeting available – NO ZIP CODES; Target audiences using interests expressed by users on TikTok; Separate budget for each line item</t>
  </si>
  <si>
    <t>TikTok - Awareness</t>
  </si>
  <si>
    <t>CPM: $16.00</t>
  </si>
  <si>
    <t>Google Ads</t>
  </si>
  <si>
    <t>Search</t>
  </si>
  <si>
    <t>Search Only, call tracking available</t>
  </si>
  <si>
    <t>Email Marketing Packages</t>
  </si>
  <si>
    <t>Consumer Targeting</t>
  </si>
  <si>
    <t xml:space="preserve">  </t>
  </si>
  <si>
    <t>Business Targeting</t>
  </si>
  <si>
    <t>(any campaign that does NOT include targeting to business segements)</t>
  </si>
  <si>
    <t>(any campaign that includes targeting to business segments)</t>
  </si>
  <si>
    <t>NO DATA FILES ALLOWED</t>
  </si>
  <si>
    <r>
      <rPr>
        <sz val="10"/>
        <color rgb="FF000000"/>
        <rFont val="Calibri"/>
        <family val="2"/>
      </rPr>
      <t xml:space="preserve">· Budget minimum: </t>
    </r>
    <r>
      <rPr>
        <b/>
        <sz val="10"/>
        <color rgb="FF000000"/>
        <rFont val="Calibri"/>
        <family val="2"/>
      </rPr>
      <t>$1,250</t>
    </r>
  </si>
  <si>
    <r>
      <t xml:space="preserve">· CPM: </t>
    </r>
    <r>
      <rPr>
        <b/>
        <sz val="10"/>
        <color theme="1"/>
        <rFont val="Calibri"/>
        <family val="2"/>
      </rPr>
      <t>$24</t>
    </r>
  </si>
  <si>
    <r>
      <t xml:space="preserve">· CPM: </t>
    </r>
    <r>
      <rPr>
        <b/>
        <sz val="10"/>
        <color theme="1"/>
        <rFont val="Calibri"/>
        <family val="2"/>
      </rPr>
      <t>$30</t>
    </r>
  </si>
  <si>
    <r>
      <t xml:space="preserve">· Emails: </t>
    </r>
    <r>
      <rPr>
        <b/>
        <sz val="10"/>
        <color theme="1"/>
        <rFont val="Calibri"/>
        <family val="2"/>
      </rPr>
      <t>50,000</t>
    </r>
  </si>
  <si>
    <r>
      <t xml:space="preserve">· Emails: </t>
    </r>
    <r>
      <rPr>
        <b/>
        <sz val="10"/>
        <color theme="1"/>
        <rFont val="Calibri"/>
        <family val="2"/>
      </rPr>
      <t>40,000</t>
    </r>
  </si>
  <si>
    <r>
      <rPr>
        <sz val="10"/>
        <color rgb="FF000000"/>
        <rFont val="Calibri"/>
        <family val="2"/>
      </rPr>
      <t xml:space="preserve">· Creative coding fee: </t>
    </r>
    <r>
      <rPr>
        <b/>
        <sz val="10"/>
        <color rgb="FF000000"/>
        <rFont val="Calibri"/>
        <family val="2"/>
      </rPr>
      <t>$50 (included in budget minimum)</t>
    </r>
  </si>
  <si>
    <t>Notes:</t>
  </si>
  <si>
    <t>· Guarantee 10% open rate</t>
  </si>
  <si>
    <t>· Guarantee 1% click-through</t>
  </si>
  <si>
    <t>· No targeting restrictions</t>
  </si>
  <si>
    <t>· Canada targeting - CPM: $45</t>
  </si>
  <si>
    <t>· Includes CRM in-month match-back upon request at no charge*</t>
  </si>
  <si>
    <t>· Push to openers included at no charge upon request*</t>
  </si>
  <si>
    <t>Available Add-Ons</t>
  </si>
  <si>
    <t>Pre-targeting:</t>
  </si>
  <si>
    <t>Push-to-Open (B2B):</t>
  </si>
  <si>
    <r>
      <rPr>
        <sz val="10"/>
        <color rgb="FF000000"/>
        <rFont val="Calibri"/>
        <family val="2"/>
      </rPr>
      <t xml:space="preserve">· Budget minimum: </t>
    </r>
    <r>
      <rPr>
        <b/>
        <sz val="10"/>
        <color rgb="FF000000"/>
        <rFont val="Calibri"/>
        <family val="2"/>
      </rPr>
      <t>$480</t>
    </r>
  </si>
  <si>
    <t>· Target openers based on initial drop amount</t>
  </si>
  <si>
    <t>· Full email list</t>
  </si>
  <si>
    <r>
      <t xml:space="preserve">· 0 - 50,000 emails: </t>
    </r>
    <r>
      <rPr>
        <b/>
        <sz val="10"/>
        <color theme="1"/>
        <rFont val="Calibri"/>
        <family val="2"/>
      </rPr>
      <t>$750</t>
    </r>
  </si>
  <si>
    <r>
      <t xml:space="preserve">· 50,000 - 100,000 emails: </t>
    </r>
    <r>
      <rPr>
        <b/>
        <sz val="10"/>
        <color theme="1"/>
        <rFont val="Calibri"/>
        <family val="2"/>
      </rPr>
      <t>$1,050</t>
    </r>
  </si>
  <si>
    <r>
      <t xml:space="preserve">· Impression minimum: </t>
    </r>
    <r>
      <rPr>
        <b/>
        <sz val="10"/>
        <color theme="1"/>
        <rFont val="Calibri"/>
        <family val="2"/>
      </rPr>
      <t>20,000</t>
    </r>
  </si>
  <si>
    <t>· Additional pricing available for larger email drops</t>
  </si>
  <si>
    <t>Retargeting:</t>
  </si>
  <si>
    <t>Full Postal file:</t>
  </si>
  <si>
    <t>Opener files:</t>
  </si>
  <si>
    <t>· Full list can be used for AGF (No Names)</t>
  </si>
  <si>
    <t>· SHA file (Social RT): $250 flat fee</t>
  </si>
  <si>
    <r>
      <t xml:space="preserve">· Full email list </t>
    </r>
    <r>
      <rPr>
        <b/>
        <sz val="10"/>
        <color theme="1"/>
        <rFont val="Calibri"/>
        <family val="2"/>
      </rPr>
      <t>OR</t>
    </r>
    <r>
      <rPr>
        <sz val="10"/>
        <color theme="1"/>
        <rFont val="Calibri"/>
        <family val="2"/>
      </rPr>
      <t xml:space="preserve"> openers/clickers</t>
    </r>
  </si>
  <si>
    <t>· $250 Flat Fee</t>
  </si>
  <si>
    <t>· Postal responders (AGF): $250 flat fee</t>
  </si>
  <si>
    <t>· Files are Capped @1MM records</t>
  </si>
  <si>
    <t xml:space="preserve">· Postal addresses not available in California. Due to recent privacy laws, we may start to phase out postal for more states. </t>
  </si>
  <si>
    <t>Canada targeting limited to consumers, gender and income levels. Province targeting (No postal codes/radius targeting). Postal/Raw data not available.</t>
  </si>
  <si>
    <t>LIVE SPORTS 360</t>
  </si>
  <si>
    <t>Description</t>
  </si>
  <si>
    <t>Date Range of Sport</t>
  </si>
  <si>
    <t>Flight Mins</t>
  </si>
  <si>
    <t>Spend Minimum</t>
  </si>
  <si>
    <t>Live Sports Content</t>
  </si>
  <si>
    <t>Package of all live sports inventory. Includes in-game plus live Pre- and Post- in NCAA Football and NFL</t>
  </si>
  <si>
    <t>4 week minimum run (consecutive weeks)</t>
  </si>
  <si>
    <t>$25,000 per line and must be able to run 10k impressions per day per line</t>
  </si>
  <si>
    <t>Regular Season Team or League Pack</t>
  </si>
  <si>
    <t xml:space="preserve">Description </t>
  </si>
  <si>
    <t>Team/League Pack: MLB</t>
  </si>
  <si>
    <t>Buying games during a specific timeframe for a particular sports team/league's regular season not listed above</t>
  </si>
  <si>
    <t>3/28/24 - 9/29/24</t>
  </si>
  <si>
    <t>$25,000 per line
Minimum of $10k impressions per game day or may not run on all games</t>
  </si>
  <si>
    <t>Team/League Pack: NBA</t>
  </si>
  <si>
    <t>Oct 2024 - April 2025 (Unofficial)</t>
  </si>
  <si>
    <t>Team/League Pack: NHL</t>
  </si>
  <si>
    <t>Team/League Pack: NFL</t>
  </si>
  <si>
    <t>9/5/2024 - 1/5/2025</t>
  </si>
  <si>
    <t>Team/League Pack: NCAA Football</t>
  </si>
  <si>
    <t>8/24/24 - 12/14/24</t>
  </si>
  <si>
    <t>Team/League Pack: NCAA Men's Basketball</t>
  </si>
  <si>
    <t>Nov 2024 - March 2025
(Unofficial)</t>
  </si>
  <si>
    <t>Team/League Pack: WNBA</t>
  </si>
  <si>
    <t>5/14/2024 - 9/19/2024</t>
  </si>
  <si>
    <t>Solution Name</t>
  </si>
  <si>
    <t>Solution Goal</t>
  </si>
  <si>
    <t>Audience Detail</t>
  </si>
  <si>
    <t>Solution Footprint</t>
  </si>
  <si>
    <t>Media Delivered</t>
  </si>
  <si>
    <t>Volume</t>
  </si>
  <si>
    <t>Media Cost</t>
  </si>
  <si>
    <t>Cost Structure</t>
  </si>
  <si>
    <t>Monthly Budget</t>
  </si>
  <si>
    <t>Programmatic Display</t>
  </si>
  <si>
    <t xml:space="preserve">Brand Awareness or Site Traffic </t>
  </si>
  <si>
    <t>Enter Audience &amp; Content</t>
  </si>
  <si>
    <t>US, State, DMA or Zip Codes</t>
  </si>
  <si>
    <t>Programmatic Video</t>
  </si>
  <si>
    <t>Brand Awareness or Site Traffic</t>
  </si>
  <si>
    <t>Enter Audience</t>
  </si>
  <si>
    <t>Banner Ad</t>
  </si>
  <si>
    <t>Addressable Geo (Banner)</t>
  </si>
  <si>
    <t>Foot Traffic</t>
  </si>
  <si>
    <t>Specific Postal Addresses</t>
  </si>
  <si>
    <t>Addressable Geo (STV)</t>
  </si>
  <si>
    <t>Brand Awareness, Site Traffic or Foot Traffic</t>
  </si>
  <si>
    <t>Addressable Geo (Video)</t>
  </si>
  <si>
    <t>Email Marketing (B2C)</t>
  </si>
  <si>
    <t>Brand Awareness, Site Traffic, eCommerce, or Form Fills</t>
  </si>
  <si>
    <t>Email Display</t>
  </si>
  <si>
    <t>Email Marketing (B2B)</t>
  </si>
  <si>
    <t>Site Traffic</t>
  </si>
  <si>
    <t>Openers or Clickers</t>
  </si>
  <si>
    <t>Facebook/Instagram (Aware)</t>
  </si>
  <si>
    <t>Brand Awareness</t>
  </si>
  <si>
    <t>Image, Carousel or Video</t>
  </si>
  <si>
    <t>Facebook/Instagram (Click)</t>
  </si>
  <si>
    <t>Image</t>
  </si>
  <si>
    <t>CPC</t>
  </si>
  <si>
    <t>Facebook/Instagram ThruPlay</t>
  </si>
  <si>
    <t>Interest</t>
  </si>
  <si>
    <t>CPV</t>
  </si>
  <si>
    <t>Geofencing + Foot Traffic</t>
  </si>
  <si>
    <t>Specific Addresses</t>
  </si>
  <si>
    <t>Streaming TV (STV)</t>
  </si>
  <si>
    <t>Geography Only</t>
  </si>
  <si>
    <t>Audience/Channel Targeted TV (STV)</t>
  </si>
  <si>
    <t>Audio</t>
  </si>
  <si>
    <t>SnapChat (Awareness)</t>
  </si>
  <si>
    <t xml:space="preserve">Image or Video </t>
  </si>
  <si>
    <t>SnapChat (Swipe Up)</t>
  </si>
  <si>
    <t>CPSU</t>
  </si>
  <si>
    <t>TikTok Marketing</t>
  </si>
  <si>
    <t>Enter Interests</t>
  </si>
  <si>
    <t>US, State or DMA</t>
  </si>
  <si>
    <t>Live Sports STV (All Sports RON)</t>
  </si>
  <si>
    <t>All LIVE Sports</t>
  </si>
  <si>
    <t>Live Sports STV (MLB)</t>
  </si>
  <si>
    <t>LIVE MLB</t>
  </si>
  <si>
    <t>Live Sports STV (NBA)</t>
  </si>
  <si>
    <t>LIVE NBA</t>
  </si>
  <si>
    <t>Live Sports STV (NHL)</t>
  </si>
  <si>
    <t>LIVE NHL</t>
  </si>
  <si>
    <t>Live Sports STV (NFL)</t>
  </si>
  <si>
    <t>LIVE NFL</t>
  </si>
  <si>
    <t>Live Sports STV (NCAA Football)</t>
  </si>
  <si>
    <t>LIVE NCAA Football</t>
  </si>
  <si>
    <t>Live Sports STV (NCAA Men's Basketball)</t>
  </si>
  <si>
    <t>LIVE NCAA Men's Basketball</t>
  </si>
  <si>
    <t>Live Sports STV (WNBA)</t>
  </si>
  <si>
    <t>LIVE WNBA</t>
  </si>
  <si>
    <t>Number of Months</t>
  </si>
  <si>
    <t>Monthly Investment</t>
  </si>
  <si>
    <t>Total Investment</t>
  </si>
  <si>
    <t>Search Engine Marketing</t>
  </si>
  <si>
    <t>Form Fills, eCommerce, Phone Calls or Site Traffic</t>
  </si>
  <si>
    <t>Site Traffic or Conversions</t>
  </si>
  <si>
    <t>Keyword</t>
  </si>
  <si>
    <t>Variable</t>
  </si>
  <si>
    <t>Text</t>
  </si>
  <si>
    <t>Flat Rate</t>
  </si>
  <si>
    <t>Google Performance Max (Spark AI)</t>
  </si>
  <si>
    <t>Run of Network</t>
  </si>
  <si>
    <t>Audience</t>
  </si>
  <si>
    <t xml:space="preserve">Geo Fencing  </t>
  </si>
  <si>
    <t>Retargeting</t>
  </si>
  <si>
    <t>Contextual</t>
  </si>
  <si>
    <t>Website Targeting</t>
  </si>
  <si>
    <t>Pre-roll Audience</t>
  </si>
  <si>
    <t>CTV</t>
  </si>
  <si>
    <t>Engagement</t>
  </si>
  <si>
    <t>Sponsored Content</t>
  </si>
  <si>
    <t>LinkedIn</t>
  </si>
  <si>
    <t>.75%-1.00%</t>
  </si>
  <si>
    <t>Updated on 5.2.2024</t>
  </si>
  <si>
    <t>PROGRAMMATIC</t>
  </si>
  <si>
    <t>Targeted Video (RON)</t>
  </si>
  <si>
    <t>Impressions</t>
  </si>
  <si>
    <t>Monthly Retail Budget</t>
  </si>
  <si>
    <t>Input Monthly Budget</t>
  </si>
  <si>
    <t>Targeted Display (Audience, Keyword, Category &amp; RON)</t>
  </si>
  <si>
    <t>**All Addressable Solutions - SELECT ONE**</t>
  </si>
  <si>
    <t>YES</t>
  </si>
  <si>
    <t>Over-The-Top/Streaming TV (OTT/STV)</t>
  </si>
  <si>
    <t>NO</t>
  </si>
  <si>
    <t>OTT (STV) Audience Targeted</t>
  </si>
  <si>
    <t>OTT (STV) Channel Targeted</t>
  </si>
  <si>
    <t>Geo Fencing with Foot Traffic</t>
  </si>
  <si>
    <t>CPV - YouTube True View</t>
  </si>
  <si>
    <t>Views</t>
  </si>
  <si>
    <t>SOCIAL</t>
  </si>
  <si>
    <t>Facebook/Meta - Social - Awareness</t>
  </si>
  <si>
    <t>Facebook/Meta - Social - CPLC</t>
  </si>
  <si>
    <t>CPLC</t>
  </si>
  <si>
    <t>Facebook/Meta - Social CPV - ThruPlay</t>
  </si>
  <si>
    <t>Snapchat - Awareness</t>
  </si>
  <si>
    <t>Snapchat - Swipe Up (Website Traffic)</t>
  </si>
  <si>
    <t>TikTok Awareness</t>
  </si>
  <si>
    <t>TikTok Link Clicks</t>
  </si>
  <si>
    <t xml:space="preserve">Link Clicks </t>
  </si>
  <si>
    <t>EMAIL</t>
  </si>
  <si>
    <t>Email Marketing - B2C</t>
  </si>
  <si>
    <t>Email Records</t>
  </si>
  <si>
    <t>Email Marketing - B2B</t>
  </si>
  <si>
    <t>OTT Rate</t>
  </si>
  <si>
    <t>OTT Audience Rate</t>
  </si>
  <si>
    <t>OTT Channel Rate</t>
  </si>
  <si>
    <t>AGF-Disp Rate</t>
  </si>
  <si>
    <t>AGF Calc</t>
  </si>
  <si>
    <t>AGF-Vid Rate</t>
  </si>
  <si>
    <t>AGF-OTT Rate</t>
  </si>
  <si>
    <t>CNVZ Rate</t>
  </si>
  <si>
    <t>CNVZ Calc</t>
  </si>
  <si>
    <t>Audio Rate</t>
  </si>
  <si>
    <t>Audio Calc</t>
  </si>
  <si>
    <t>YT Bumper Rate</t>
  </si>
  <si>
    <t>YT Bumper Calc</t>
  </si>
  <si>
    <t>YT CPV Rate</t>
  </si>
  <si>
    <t>YT CPV Calc</t>
  </si>
  <si>
    <t>FB Aware Rate</t>
  </si>
  <si>
    <t>FB Aware Calc</t>
  </si>
  <si>
    <t>FB CPLC Rate</t>
  </si>
  <si>
    <t>FB CPLC Calc</t>
  </si>
  <si>
    <t>FB CPPE Rate</t>
  </si>
  <si>
    <t>FB CPPE Calc</t>
  </si>
  <si>
    <t>FB CPV Rate</t>
  </si>
  <si>
    <t>FB CPV Calc</t>
  </si>
  <si>
    <t>LI CPLC Rate</t>
  </si>
  <si>
    <t>LI CPLC Calc</t>
  </si>
  <si>
    <t>Snap Aware Rate</t>
  </si>
  <si>
    <t>Snap Aware Calc</t>
  </si>
  <si>
    <t>Snap Filter Rate</t>
  </si>
  <si>
    <t>Snap Filter Calc</t>
  </si>
  <si>
    <t>Snap Swipe Rate</t>
  </si>
  <si>
    <t>Snap Swipe Calc</t>
  </si>
  <si>
    <t>**All STV Solutions - SELECT ONE**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</si>
</sst>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  <numFmt numFmtId="167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name val="Open Sans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B050"/>
      <name val="Calibri"/>
      <family val="2"/>
      <scheme val="minor"/>
    </font>
    <font>
      <i/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u/>
      <sz val="10"/>
      <color theme="10"/>
      <name val="Calibri"/>
      <family val="2"/>
    </font>
    <font>
      <b/>
      <sz val="20"/>
      <color theme="1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6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Miriam Fixed"/>
      <family val="3"/>
      <charset val="177"/>
    </font>
    <font>
      <b/>
      <sz val="12"/>
      <color rgb="FF7030A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1"/>
      <name val="Miriam Fixed"/>
      <family val="3"/>
      <charset val="177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3A3D3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C84B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B4B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DA46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CCCCCC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CCCCCC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FF0000"/>
      </left>
      <right style="medium">
        <color rgb="FFCCCCCC"/>
      </right>
      <top/>
      <bottom style="medium">
        <color rgb="FFCCCCCC"/>
      </bottom>
      <diagonal/>
    </border>
    <border>
      <left style="thick">
        <color theme="0"/>
      </left>
      <right style="medium">
        <color rgb="FFFF0000"/>
      </right>
      <top style="medium">
        <color rgb="FFFF0000"/>
      </top>
      <bottom style="thin">
        <color rgb="FFE21A1A"/>
      </bottom>
      <diagonal/>
    </border>
    <border>
      <left style="thick">
        <color theme="0"/>
      </left>
      <right style="thick">
        <color theme="0"/>
      </right>
      <top style="medium">
        <color rgb="FFFF0000"/>
      </top>
      <bottom style="thin">
        <color rgb="FFE21A1A"/>
      </bottom>
      <diagonal/>
    </border>
    <border>
      <left style="medium">
        <color rgb="FFFF0000"/>
      </left>
      <right style="medium">
        <color rgb="FFCCCCCC"/>
      </right>
      <top style="medium">
        <color rgb="FFFF0000"/>
      </top>
      <bottom style="medium">
        <color rgb="FFCCCCCC"/>
      </bottom>
      <diagonal/>
    </border>
    <border>
      <left style="medium">
        <color rgb="FFCCCCCC"/>
      </left>
      <right style="medium">
        <color rgb="FFFF0000"/>
      </right>
      <top style="medium">
        <color rgb="FFCCCCCC"/>
      </top>
      <bottom style="medium">
        <color rgb="FFFF0000"/>
      </bottom>
      <diagonal/>
    </border>
    <border>
      <left style="medium">
        <color rgb="FFFF0000"/>
      </left>
      <right style="medium">
        <color rgb="FFCCCCCC"/>
      </right>
      <top style="medium">
        <color rgb="FFCCCCCC"/>
      </top>
      <bottom style="medium">
        <color rgb="FFFF0000"/>
      </bottom>
      <diagonal/>
    </border>
    <border>
      <left style="medium">
        <color rgb="FFCCCCCC"/>
      </left>
      <right style="medium">
        <color rgb="FFFF0000"/>
      </right>
      <top style="medium">
        <color rgb="FFCCCCCC"/>
      </top>
      <bottom style="medium">
        <color rgb="FFCCCCCC"/>
      </bottom>
      <diagonal/>
    </border>
    <border>
      <left style="medium">
        <color rgb="FFFF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theme="0"/>
      </left>
      <right style="medium">
        <color rgb="FFFF000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thin">
        <color theme="0"/>
      </right>
      <top style="medium">
        <color rgb="FFFF0000"/>
      </top>
      <bottom style="thin">
        <color rgb="FFE21A1A"/>
      </bottom>
      <diagonal/>
    </border>
    <border>
      <left style="thick">
        <color theme="0"/>
      </left>
      <right style="medium">
        <color rgb="FFFF0000"/>
      </right>
      <top style="thin">
        <color theme="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theme="0"/>
      </top>
      <bottom style="medium">
        <color rgb="FFFF0000"/>
      </bottom>
      <diagonal/>
    </border>
    <border>
      <left style="medium">
        <color rgb="FFFF000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FF000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 style="medium">
        <color rgb="FFFF0000"/>
      </right>
      <top style="thin">
        <color theme="0"/>
      </top>
      <bottom/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ck">
        <color theme="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ck">
        <color theme="0"/>
      </right>
      <top style="medium">
        <color rgb="FFFF000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rgb="FFFF0000"/>
      </left>
      <right/>
      <top/>
      <bottom style="thin">
        <color theme="0"/>
      </bottom>
      <diagonal/>
    </border>
    <border>
      <left/>
      <right/>
      <top style="medium">
        <color rgb="FFFF0000"/>
      </top>
      <bottom style="thin">
        <color rgb="FFE21A1A"/>
      </bottom>
      <diagonal/>
    </border>
    <border>
      <left style="medium">
        <color rgb="FFFF0000"/>
      </left>
      <right style="thin">
        <color theme="0"/>
      </right>
      <top style="thin">
        <color theme="0"/>
      </top>
      <bottom style="medium">
        <color rgb="FFFF0000"/>
      </bottom>
      <diagonal/>
    </border>
    <border>
      <left style="thin">
        <color theme="0"/>
      </left>
      <right/>
      <top style="thin">
        <color theme="0"/>
      </top>
      <bottom style="medium">
        <color rgb="FFFF0000"/>
      </bottom>
      <diagonal/>
    </border>
    <border>
      <left style="thin">
        <color theme="0"/>
      </left>
      <right style="medium">
        <color rgb="FFFF0000"/>
      </right>
      <top style="thin">
        <color theme="0"/>
      </top>
      <bottom style="medium">
        <color rgb="FFFF0000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theme="4" tint="-0.499984740745262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</cellStyleXfs>
  <cellXfs count="337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3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5" fillId="0" borderId="0" xfId="5" applyFont="1"/>
    <xf numFmtId="0" fontId="8" fillId="0" borderId="0" xfId="5" applyFont="1"/>
    <xf numFmtId="0" fontId="15" fillId="0" borderId="0" xfId="2" applyFont="1" applyAlignment="1" applyProtection="1">
      <alignment horizontal="center" vertical="center" wrapText="1"/>
      <protection locked="0"/>
    </xf>
    <xf numFmtId="0" fontId="5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 wrapText="1"/>
    </xf>
    <xf numFmtId="8" fontId="18" fillId="5" borderId="33" xfId="0" applyNumberFormat="1" applyFont="1" applyFill="1" applyBorder="1" applyAlignment="1">
      <alignment vertical="center" wrapText="1"/>
    </xf>
    <xf numFmtId="10" fontId="18" fillId="5" borderId="34" xfId="0" applyNumberFormat="1" applyFont="1" applyFill="1" applyBorder="1" applyAlignment="1">
      <alignment vertical="center" wrapText="1"/>
    </xf>
    <xf numFmtId="8" fontId="18" fillId="5" borderId="34" xfId="0" applyNumberFormat="1" applyFont="1" applyFill="1" applyBorder="1" applyAlignment="1">
      <alignment vertical="center" wrapText="1"/>
    </xf>
    <xf numFmtId="0" fontId="18" fillId="5" borderId="35" xfId="0" applyFont="1" applyFill="1" applyBorder="1" applyAlignment="1">
      <alignment vertical="center" wrapText="1"/>
    </xf>
    <xf numFmtId="8" fontId="18" fillId="5" borderId="36" xfId="0" applyNumberFormat="1" applyFont="1" applyFill="1" applyBorder="1" applyAlignment="1">
      <alignment vertical="center" wrapText="1"/>
    </xf>
    <xf numFmtId="10" fontId="18" fillId="5" borderId="37" xfId="0" applyNumberFormat="1" applyFont="1" applyFill="1" applyBorder="1" applyAlignment="1">
      <alignment vertical="center" wrapText="1"/>
    </xf>
    <xf numFmtId="8" fontId="18" fillId="5" borderId="37" xfId="0" applyNumberFormat="1" applyFont="1" applyFill="1" applyBorder="1" applyAlignment="1">
      <alignment vertical="center" wrapText="1"/>
    </xf>
    <xf numFmtId="0" fontId="18" fillId="5" borderId="38" xfId="0" applyFont="1" applyFill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vertical="center" wrapText="1"/>
    </xf>
    <xf numFmtId="10" fontId="21" fillId="0" borderId="42" xfId="0" applyNumberFormat="1" applyFont="1" applyBorder="1" applyAlignment="1">
      <alignment wrapText="1"/>
    </xf>
    <xf numFmtId="0" fontId="21" fillId="0" borderId="43" xfId="0" applyFont="1" applyBorder="1" applyAlignment="1">
      <alignment wrapText="1"/>
    </xf>
    <xf numFmtId="10" fontId="21" fillId="0" borderId="44" xfId="0" applyNumberFormat="1" applyFont="1" applyBorder="1" applyAlignment="1">
      <alignment wrapText="1"/>
    </xf>
    <xf numFmtId="0" fontId="21" fillId="0" borderId="45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10" fontId="19" fillId="3" borderId="46" xfId="3" applyNumberFormat="1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47" xfId="0" applyFont="1" applyBorder="1" applyAlignment="1">
      <alignment vertical="center"/>
    </xf>
    <xf numFmtId="10" fontId="19" fillId="0" borderId="46" xfId="3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/>
    </xf>
    <xf numFmtId="10" fontId="12" fillId="0" borderId="0" xfId="3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9" fillId="3" borderId="49" xfId="3" applyNumberFormat="1" applyFont="1" applyFill="1" applyBorder="1" applyAlignment="1">
      <alignment horizontal="center" vertical="center"/>
    </xf>
    <xf numFmtId="10" fontId="19" fillId="0" borderId="50" xfId="3" applyNumberFormat="1" applyFont="1" applyFill="1" applyBorder="1" applyAlignment="1">
      <alignment horizontal="center"/>
    </xf>
    <xf numFmtId="0" fontId="19" fillId="3" borderId="51" xfId="0" applyFont="1" applyFill="1" applyBorder="1" applyAlignment="1">
      <alignment vertical="center"/>
    </xf>
    <xf numFmtId="164" fontId="19" fillId="0" borderId="46" xfId="3" applyNumberFormat="1" applyFont="1" applyBorder="1" applyAlignment="1">
      <alignment horizontal="center" vertical="center"/>
    </xf>
    <xf numFmtId="10" fontId="19" fillId="0" borderId="0" xfId="3" applyNumberFormat="1" applyFont="1" applyBorder="1" applyAlignment="1">
      <alignment horizontal="center"/>
    </xf>
    <xf numFmtId="164" fontId="19" fillId="3" borderId="46" xfId="3" applyNumberFormat="1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10" fontId="0" fillId="0" borderId="0" xfId="3" applyNumberFormat="1" applyFont="1"/>
    <xf numFmtId="10" fontId="19" fillId="0" borderId="33" xfId="3" applyNumberFormat="1" applyFont="1" applyBorder="1" applyAlignment="1">
      <alignment horizontal="center"/>
    </xf>
    <xf numFmtId="10" fontId="19" fillId="0" borderId="53" xfId="3" applyNumberFormat="1" applyFont="1" applyBorder="1" applyAlignment="1">
      <alignment horizontal="center"/>
    </xf>
    <xf numFmtId="8" fontId="7" fillId="0" borderId="1" xfId="5" applyNumberFormat="1" applyFont="1" applyBorder="1" applyAlignment="1">
      <alignment horizontal="center" vertical="center"/>
    </xf>
    <xf numFmtId="8" fontId="7" fillId="0" borderId="0" xfId="5" applyNumberFormat="1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4" fillId="2" borderId="12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8" fillId="0" borderId="0" xfId="5" applyFont="1" applyAlignment="1">
      <alignment horizontal="center" vertical="center" wrapText="1"/>
    </xf>
    <xf numFmtId="0" fontId="6" fillId="4" borderId="25" xfId="5" applyFont="1" applyFill="1" applyBorder="1" applyAlignment="1">
      <alignment horizontal="center" vertical="center"/>
    </xf>
    <xf numFmtId="0" fontId="15" fillId="4" borderId="23" xfId="5" applyFont="1" applyFill="1" applyBorder="1" applyAlignment="1">
      <alignment vertical="center"/>
    </xf>
    <xf numFmtId="0" fontId="6" fillId="4" borderId="26" xfId="5" applyFont="1" applyFill="1" applyBorder="1" applyAlignment="1">
      <alignment horizontal="center" vertical="center"/>
    </xf>
    <xf numFmtId="0" fontId="22" fillId="0" borderId="0" xfId="5" applyFont="1"/>
    <xf numFmtId="0" fontId="6" fillId="0" borderId="0" xfId="5" applyFont="1"/>
    <xf numFmtId="0" fontId="9" fillId="0" borderId="0" xfId="2" applyFont="1" applyAlignment="1" applyProtection="1">
      <alignment horizontal="center" vertical="center" wrapText="1"/>
      <protection locked="0"/>
    </xf>
    <xf numFmtId="0" fontId="15" fillId="4" borderId="4" xfId="5" applyFont="1" applyFill="1" applyBorder="1" applyAlignment="1">
      <alignment horizontal="center" vertical="center"/>
    </xf>
    <xf numFmtId="0" fontId="15" fillId="4" borderId="0" xfId="5" applyFont="1" applyFill="1" applyAlignment="1">
      <alignment horizontal="center" vertical="center" wrapText="1"/>
    </xf>
    <xf numFmtId="0" fontId="15" fillId="4" borderId="5" xfId="5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8" fontId="8" fillId="0" borderId="0" xfId="5" applyNumberFormat="1" applyFont="1" applyAlignment="1">
      <alignment vertical="center"/>
    </xf>
    <xf numFmtId="8" fontId="8" fillId="0" borderId="0" xfId="5" applyNumberFormat="1" applyFont="1"/>
    <xf numFmtId="6" fontId="7" fillId="0" borderId="0" xfId="5" quotePrefix="1" applyNumberFormat="1" applyFont="1" applyAlignment="1">
      <alignment horizontal="left" vertical="center" wrapText="1"/>
    </xf>
    <xf numFmtId="0" fontId="26" fillId="6" borderId="0" xfId="0" applyFont="1" applyFill="1"/>
    <xf numFmtId="0" fontId="27" fillId="6" borderId="0" xfId="0" applyFont="1" applyFill="1"/>
    <xf numFmtId="0" fontId="28" fillId="6" borderId="0" xfId="0" applyFont="1" applyFill="1"/>
    <xf numFmtId="0" fontId="29" fillId="6" borderId="0" xfId="0" applyFont="1" applyFill="1"/>
    <xf numFmtId="0" fontId="26" fillId="0" borderId="0" xfId="0" applyFont="1"/>
    <xf numFmtId="0" fontId="26" fillId="0" borderId="0" xfId="0" applyFont="1" applyAlignment="1">
      <alignment horizontal="center"/>
    </xf>
    <xf numFmtId="0" fontId="26" fillId="6" borderId="5" xfId="0" applyFont="1" applyFill="1" applyBorder="1"/>
    <xf numFmtId="0" fontId="26" fillId="6" borderId="4" xfId="0" applyFont="1" applyFill="1" applyBorder="1"/>
    <xf numFmtId="0" fontId="32" fillId="0" borderId="0" xfId="4" applyFont="1"/>
    <xf numFmtId="0" fontId="26" fillId="9" borderId="4" xfId="0" applyFont="1" applyFill="1" applyBorder="1"/>
    <xf numFmtId="0" fontId="26" fillId="9" borderId="0" xfId="0" applyFont="1" applyFill="1"/>
    <xf numFmtId="0" fontId="34" fillId="9" borderId="0" xfId="0" applyFont="1" applyFill="1"/>
    <xf numFmtId="0" fontId="26" fillId="9" borderId="5" xfId="0" applyFont="1" applyFill="1" applyBorder="1"/>
    <xf numFmtId="0" fontId="30" fillId="6" borderId="56" xfId="0" applyFont="1" applyFill="1" applyBorder="1"/>
    <xf numFmtId="0" fontId="25" fillId="6" borderId="56" xfId="0" applyFont="1" applyFill="1" applyBorder="1"/>
    <xf numFmtId="0" fontId="26" fillId="6" borderId="56" xfId="0" applyFont="1" applyFill="1" applyBorder="1"/>
    <xf numFmtId="0" fontId="27" fillId="6" borderId="56" xfId="0" applyFont="1" applyFill="1" applyBorder="1"/>
    <xf numFmtId="0" fontId="28" fillId="6" borderId="56" xfId="0" applyFont="1" applyFill="1" applyBorder="1"/>
    <xf numFmtId="0" fontId="34" fillId="6" borderId="56" xfId="0" applyFont="1" applyFill="1" applyBorder="1"/>
    <xf numFmtId="0" fontId="31" fillId="0" borderId="0" xfId="0" applyFont="1"/>
    <xf numFmtId="0" fontId="31" fillId="6" borderId="0" xfId="0" applyFont="1" applyFill="1"/>
    <xf numFmtId="8" fontId="7" fillId="0" borderId="13" xfId="5" applyNumberFormat="1" applyFont="1" applyBorder="1" applyAlignment="1">
      <alignment horizontal="center" vertical="center"/>
    </xf>
    <xf numFmtId="0" fontId="36" fillId="0" borderId="55" xfId="0" applyFont="1" applyBorder="1" applyAlignment="1">
      <alignment horizontal="center" readingOrder="1"/>
    </xf>
    <xf numFmtId="0" fontId="36" fillId="0" borderId="57" xfId="0" applyFont="1" applyBorder="1" applyAlignment="1">
      <alignment horizontal="center" readingOrder="1"/>
    </xf>
    <xf numFmtId="0" fontId="35" fillId="0" borderId="55" xfId="0" applyFont="1" applyBorder="1"/>
    <xf numFmtId="0" fontId="35" fillId="0" borderId="60" xfId="0" applyFont="1" applyBorder="1" applyAlignment="1">
      <alignment wrapText="1"/>
    </xf>
    <xf numFmtId="0" fontId="35" fillId="0" borderId="61" xfId="0" applyFont="1" applyBorder="1" applyAlignment="1">
      <alignment wrapText="1"/>
    </xf>
    <xf numFmtId="0" fontId="15" fillId="0" borderId="2" xfId="5" applyFont="1" applyBorder="1" applyAlignment="1">
      <alignment horizontal="center" vertical="center" wrapText="1"/>
    </xf>
    <xf numFmtId="0" fontId="30" fillId="6" borderId="0" xfId="0" applyFont="1" applyFill="1"/>
    <xf numFmtId="0" fontId="25" fillId="6" borderId="0" xfId="0" applyFont="1" applyFill="1"/>
    <xf numFmtId="0" fontId="26" fillId="6" borderId="58" xfId="0" applyFont="1" applyFill="1" applyBorder="1"/>
    <xf numFmtId="0" fontId="26" fillId="6" borderId="59" xfId="0" applyFont="1" applyFill="1" applyBorder="1"/>
    <xf numFmtId="0" fontId="26" fillId="6" borderId="62" xfId="0" applyFont="1" applyFill="1" applyBorder="1"/>
    <xf numFmtId="0" fontId="29" fillId="6" borderId="56" xfId="0" applyFont="1" applyFill="1" applyBorder="1"/>
    <xf numFmtId="0" fontId="26" fillId="10" borderId="12" xfId="0" applyFont="1" applyFill="1" applyBorder="1"/>
    <xf numFmtId="0" fontId="26" fillId="10" borderId="7" xfId="0" applyFont="1" applyFill="1" applyBorder="1"/>
    <xf numFmtId="0" fontId="26" fillId="10" borderId="11" xfId="0" applyFont="1" applyFill="1" applyBorder="1"/>
    <xf numFmtId="0" fontId="26" fillId="10" borderId="4" xfId="0" applyFont="1" applyFill="1" applyBorder="1"/>
    <xf numFmtId="0" fontId="26" fillId="10" borderId="0" xfId="0" applyFont="1" applyFill="1"/>
    <xf numFmtId="0" fontId="26" fillId="10" borderId="5" xfId="0" applyFont="1" applyFill="1" applyBorder="1"/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8" fillId="11" borderId="0" xfId="0" applyFont="1" applyFill="1"/>
    <xf numFmtId="0" fontId="38" fillId="11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39" fillId="12" borderId="0" xfId="0" applyFont="1" applyFill="1"/>
    <xf numFmtId="0" fontId="39" fillId="12" borderId="0" xfId="0" applyFont="1" applyFill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wrapText="1"/>
    </xf>
    <xf numFmtId="0" fontId="38" fillId="11" borderId="0" xfId="0" applyFont="1" applyFill="1" applyAlignment="1">
      <alignment wrapText="1"/>
    </xf>
    <xf numFmtId="0" fontId="41" fillId="13" borderId="64" xfId="0" applyFont="1" applyFill="1" applyBorder="1" applyAlignment="1">
      <alignment horizontal="center" vertical="center" wrapText="1"/>
    </xf>
    <xf numFmtId="0" fontId="42" fillId="14" borderId="64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>
      <alignment horizontal="center" vertical="center" wrapText="1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7" fillId="6" borderId="10" xfId="0" applyNumberFormat="1" applyFont="1" applyFill="1" applyBorder="1" applyAlignment="1">
      <alignment horizontal="center" vertical="center" wrapText="1"/>
    </xf>
    <xf numFmtId="165" fontId="7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42" fillId="14" borderId="65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Border="1" applyAlignment="1">
      <alignment horizontal="center" vertical="center" wrapText="1"/>
    </xf>
    <xf numFmtId="0" fontId="43" fillId="0" borderId="58" xfId="0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center" vertical="center"/>
    </xf>
    <xf numFmtId="0" fontId="43" fillId="0" borderId="66" xfId="0" applyFont="1" applyBorder="1" applyAlignment="1" applyProtection="1">
      <alignment horizontal="center" vertical="center" wrapText="1"/>
      <protection locked="0"/>
    </xf>
    <xf numFmtId="0" fontId="6" fillId="15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8" fillId="13" borderId="64" xfId="0" applyFont="1" applyFill="1" applyBorder="1" applyAlignment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  <protection locked="0"/>
    </xf>
    <xf numFmtId="165" fontId="0" fillId="0" borderId="64" xfId="0" applyNumberFormat="1" applyBorder="1" applyAlignment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19" fillId="0" borderId="67" xfId="0" applyFont="1" applyBorder="1" applyAlignment="1">
      <alignment vertical="center"/>
    </xf>
    <xf numFmtId="0" fontId="19" fillId="0" borderId="68" xfId="0" applyFont="1" applyBorder="1" applyAlignment="1">
      <alignment horizontal="center" vertical="center"/>
    </xf>
    <xf numFmtId="10" fontId="19" fillId="3" borderId="69" xfId="3" applyNumberFormat="1" applyFont="1" applyFill="1" applyBorder="1" applyAlignment="1">
      <alignment horizontal="center" vertical="center"/>
    </xf>
    <xf numFmtId="0" fontId="19" fillId="0" borderId="70" xfId="0" applyFont="1" applyBorder="1" applyAlignment="1">
      <alignment vertical="center"/>
    </xf>
    <xf numFmtId="0" fontId="19" fillId="0" borderId="71" xfId="0" applyFont="1" applyBorder="1" applyAlignment="1">
      <alignment horizontal="center" vertical="center"/>
    </xf>
    <xf numFmtId="10" fontId="19" fillId="3" borderId="72" xfId="3" applyNumberFormat="1" applyFont="1" applyFill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" fillId="2" borderId="0" xfId="5" applyFont="1" applyFill="1"/>
    <xf numFmtId="0" fontId="1" fillId="0" borderId="4" xfId="5" applyFont="1" applyBorder="1"/>
    <xf numFmtId="0" fontId="1" fillId="0" borderId="0" xfId="5" applyFont="1"/>
    <xf numFmtId="0" fontId="1" fillId="0" borderId="5" xfId="5" applyFont="1" applyBorder="1"/>
    <xf numFmtId="0" fontId="1" fillId="0" borderId="1" xfId="5" applyFont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1" xfId="5" applyFont="1" applyBorder="1" applyAlignment="1">
      <alignment vertical="center"/>
    </xf>
    <xf numFmtId="0" fontId="1" fillId="3" borderId="32" xfId="5" applyFont="1" applyFill="1" applyBorder="1" applyAlignment="1">
      <alignment horizontal="left" vertical="center" indent="3"/>
    </xf>
    <xf numFmtId="0" fontId="1" fillId="0" borderId="8" xfId="5" applyFont="1" applyBorder="1" applyAlignment="1">
      <alignment horizontal="center" vertical="center"/>
    </xf>
    <xf numFmtId="44" fontId="1" fillId="0" borderId="8" xfId="1" applyFont="1" applyBorder="1" applyAlignment="1">
      <alignment vertical="center"/>
    </xf>
    <xf numFmtId="0" fontId="1" fillId="3" borderId="32" xfId="5" applyFont="1" applyFill="1" applyBorder="1" applyAlignment="1">
      <alignment horizontal="left" vertical="center" wrapText="1" indent="3"/>
    </xf>
    <xf numFmtId="0" fontId="1" fillId="0" borderId="21" xfId="5" applyFont="1" applyBorder="1" applyAlignment="1">
      <alignment horizontal="center" vertical="center"/>
    </xf>
    <xf numFmtId="44" fontId="1" fillId="0" borderId="21" xfId="6" applyFont="1" applyBorder="1" applyAlignment="1">
      <alignment vertical="center"/>
    </xf>
    <xf numFmtId="0" fontId="1" fillId="0" borderId="21" xfId="5" applyFont="1" applyBorder="1" applyAlignment="1">
      <alignment vertical="center"/>
    </xf>
    <xf numFmtId="0" fontId="1" fillId="3" borderId="22" xfId="5" applyFont="1" applyFill="1" applyBorder="1" applyAlignment="1">
      <alignment horizontal="left" vertical="center" indent="3"/>
    </xf>
    <xf numFmtId="0" fontId="1" fillId="0" borderId="0" xfId="5" applyFont="1" applyAlignment="1">
      <alignment vertical="center"/>
    </xf>
    <xf numFmtId="0" fontId="1" fillId="0" borderId="0" xfId="5" applyFont="1" applyAlignment="1">
      <alignment horizontal="left" vertical="center" indent="3"/>
    </xf>
    <xf numFmtId="0" fontId="1" fillId="0" borderId="17" xfId="5" applyFont="1" applyBorder="1" applyAlignment="1">
      <alignment vertical="center"/>
    </xf>
    <xf numFmtId="44" fontId="1" fillId="0" borderId="17" xfId="6" applyFont="1" applyBorder="1" applyAlignment="1">
      <alignment vertical="center"/>
    </xf>
    <xf numFmtId="0" fontId="1" fillId="3" borderId="18" xfId="5" applyFont="1" applyFill="1" applyBorder="1" applyAlignment="1">
      <alignment horizontal="left" vertical="center" indent="3"/>
    </xf>
    <xf numFmtId="44" fontId="1" fillId="0" borderId="1" xfId="6" applyFont="1" applyBorder="1" applyAlignment="1">
      <alignment vertical="center"/>
    </xf>
    <xf numFmtId="0" fontId="1" fillId="3" borderId="19" xfId="5" applyFont="1" applyFill="1" applyBorder="1" applyAlignment="1">
      <alignment horizontal="left" vertical="center" indent="3"/>
    </xf>
    <xf numFmtId="0" fontId="1" fillId="0" borderId="30" xfId="5" applyFont="1" applyBorder="1" applyAlignment="1">
      <alignment vertical="center"/>
    </xf>
    <xf numFmtId="44" fontId="1" fillId="0" borderId="30" xfId="6" applyFont="1" applyBorder="1" applyAlignment="1">
      <alignment vertical="center"/>
    </xf>
    <xf numFmtId="0" fontId="1" fillId="3" borderId="31" xfId="5" applyFont="1" applyFill="1" applyBorder="1" applyAlignment="1">
      <alignment horizontal="left" vertical="center" indent="3"/>
    </xf>
    <xf numFmtId="0" fontId="1" fillId="0" borderId="0" xfId="5" applyFont="1" applyAlignment="1">
      <alignment horizontal="left" vertical="center" indent="6"/>
    </xf>
    <xf numFmtId="0" fontId="1" fillId="0" borderId="0" xfId="5" applyFont="1" applyAlignment="1">
      <alignment horizontal="left" vertical="center" indent="5"/>
    </xf>
    <xf numFmtId="44" fontId="1" fillId="0" borderId="17" xfId="6" applyFont="1" applyFill="1" applyBorder="1" applyAlignment="1">
      <alignment vertical="center"/>
    </xf>
    <xf numFmtId="0" fontId="1" fillId="7" borderId="18" xfId="5" applyFont="1" applyFill="1" applyBorder="1" applyAlignment="1">
      <alignment horizontal="left" vertical="center" wrapText="1" indent="3"/>
    </xf>
    <xf numFmtId="44" fontId="1" fillId="0" borderId="1" xfId="6" applyFont="1" applyFill="1" applyBorder="1" applyAlignment="1">
      <alignment vertical="center"/>
    </xf>
    <xf numFmtId="0" fontId="1" fillId="3" borderId="19" xfId="5" applyFont="1" applyFill="1" applyBorder="1" applyAlignment="1">
      <alignment horizontal="left" vertical="center" wrapText="1" indent="3"/>
    </xf>
    <xf numFmtId="0" fontId="1" fillId="0" borderId="0" xfId="5" applyFont="1" applyAlignment="1">
      <alignment horizontal="center" vertical="center"/>
    </xf>
    <xf numFmtId="0" fontId="1" fillId="0" borderId="6" xfId="5" applyFont="1" applyBorder="1" applyAlignment="1">
      <alignment horizontal="center" vertical="center"/>
    </xf>
    <xf numFmtId="6" fontId="1" fillId="0" borderId="10" xfId="5" quotePrefix="1" applyNumberFormat="1" applyFont="1" applyBorder="1" applyAlignment="1">
      <alignment horizontal="left" wrapText="1"/>
    </xf>
    <xf numFmtId="8" fontId="1" fillId="0" borderId="0" xfId="5" applyNumberFormat="1" applyFont="1" applyAlignment="1">
      <alignment horizontal="center" vertical="center"/>
    </xf>
    <xf numFmtId="6" fontId="1" fillId="0" borderId="6" xfId="5" quotePrefix="1" applyNumberFormat="1" applyFont="1" applyBorder="1" applyAlignment="1">
      <alignment horizontal="left" wrapText="1"/>
    </xf>
    <xf numFmtId="0" fontId="41" fillId="13" borderId="6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16" borderId="1" xfId="0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20" xfId="2" applyFont="1" applyBorder="1" applyAlignment="1" applyProtection="1">
      <alignment horizontal="center" vertical="center" wrapText="1"/>
      <protection locked="0"/>
    </xf>
    <xf numFmtId="0" fontId="15" fillId="4" borderId="0" xfId="5" applyFont="1" applyFill="1" applyAlignment="1">
      <alignment horizontal="center" vertical="center"/>
    </xf>
    <xf numFmtId="8" fontId="7" fillId="0" borderId="58" xfId="5" applyNumberFormat="1" applyFont="1" applyBorder="1" applyAlignment="1">
      <alignment horizontal="center" vertical="center"/>
    </xf>
    <xf numFmtId="8" fontId="7" fillId="0" borderId="59" xfId="5" applyNumberFormat="1" applyFont="1" applyBorder="1" applyAlignment="1">
      <alignment horizontal="center" vertical="center"/>
    </xf>
    <xf numFmtId="0" fontId="15" fillId="4" borderId="63" xfId="5" applyFont="1" applyFill="1" applyBorder="1" applyAlignment="1">
      <alignment horizontal="center" vertical="center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15" fillId="0" borderId="28" xfId="2" applyFont="1" applyBorder="1" applyAlignment="1" applyProtection="1">
      <alignment horizontal="center" vertical="center" wrapText="1"/>
      <protection locked="0"/>
    </xf>
    <xf numFmtId="0" fontId="15" fillId="0" borderId="54" xfId="2" applyFont="1" applyBorder="1" applyAlignment="1" applyProtection="1">
      <alignment horizontal="center" vertical="center" wrapText="1"/>
      <protection locked="0"/>
    </xf>
    <xf numFmtId="0" fontId="15" fillId="0" borderId="16" xfId="2" applyFont="1" applyBorder="1" applyAlignment="1" applyProtection="1">
      <alignment horizontal="center" vertical="center" wrapText="1"/>
      <protection locked="0"/>
    </xf>
    <xf numFmtId="0" fontId="15" fillId="0" borderId="14" xfId="2" applyFont="1" applyBorder="1" applyAlignment="1" applyProtection="1">
      <alignment horizontal="center" vertical="center" wrapText="1"/>
      <protection locked="0"/>
    </xf>
    <xf numFmtId="0" fontId="15" fillId="0" borderId="20" xfId="2" applyFont="1" applyBorder="1" applyAlignment="1" applyProtection="1">
      <alignment horizontal="center" vertical="center" wrapText="1"/>
      <protection locked="0"/>
    </xf>
    <xf numFmtId="0" fontId="1" fillId="3" borderId="18" xfId="5" applyFont="1" applyFill="1" applyBorder="1" applyAlignment="1">
      <alignment horizontal="left" vertical="center" wrapText="1" indent="3"/>
    </xf>
    <xf numFmtId="0" fontId="1" fillId="3" borderId="22" xfId="5" applyFont="1" applyFill="1" applyBorder="1" applyAlignment="1">
      <alignment horizontal="left" vertical="center" wrapText="1" indent="3"/>
    </xf>
    <xf numFmtId="0" fontId="1" fillId="0" borderId="17" xfId="5" applyFont="1" applyBorder="1" applyAlignment="1">
      <alignment horizontal="center" vertical="center"/>
    </xf>
    <xf numFmtId="0" fontId="1" fillId="0" borderId="21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3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44" fontId="1" fillId="0" borderId="17" xfId="6" applyFont="1" applyFill="1" applyBorder="1" applyAlignment="1">
      <alignment horizontal="center" vertical="center"/>
    </xf>
    <xf numFmtId="44" fontId="1" fillId="0" borderId="21" xfId="6" applyFont="1" applyFill="1" applyBorder="1" applyAlignment="1">
      <alignment horizontal="center" vertical="center"/>
    </xf>
    <xf numFmtId="6" fontId="7" fillId="0" borderId="8" xfId="5" quotePrefix="1" applyNumberFormat="1" applyFont="1" applyBorder="1" applyAlignment="1">
      <alignment horizontal="left" vertical="center" wrapText="1"/>
    </xf>
    <xf numFmtId="6" fontId="7" fillId="0" borderId="9" xfId="5" quotePrefix="1" applyNumberFormat="1" applyFont="1" applyBorder="1" applyAlignment="1">
      <alignment horizontal="left" vertical="center" wrapText="1"/>
    </xf>
    <xf numFmtId="6" fontId="7" fillId="0" borderId="10" xfId="5" quotePrefix="1" applyNumberFormat="1" applyFont="1" applyBorder="1" applyAlignment="1">
      <alignment horizontal="left" vertical="center" wrapText="1"/>
    </xf>
    <xf numFmtId="8" fontId="7" fillId="0" borderId="13" xfId="5" applyNumberFormat="1" applyFont="1" applyBorder="1" applyAlignment="1">
      <alignment horizontal="center" vertical="center"/>
    </xf>
    <xf numFmtId="8" fontId="7" fillId="0" borderId="3" xfId="5" applyNumberFormat="1" applyFont="1" applyBorder="1" applyAlignment="1">
      <alignment horizontal="center" vertical="center"/>
    </xf>
    <xf numFmtId="0" fontId="6" fillId="0" borderId="27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5" fillId="0" borderId="29" xfId="2" applyFont="1" applyBorder="1" applyAlignment="1" applyProtection="1">
      <alignment horizontal="center" vertical="center" wrapText="1"/>
      <protection locked="0"/>
    </xf>
    <xf numFmtId="8" fontId="1" fillId="0" borderId="13" xfId="5" applyNumberFormat="1" applyFont="1" applyBorder="1" applyAlignment="1">
      <alignment horizontal="center" vertical="center"/>
    </xf>
    <xf numFmtId="8" fontId="1" fillId="0" borderId="3" xfId="5" applyNumberFormat="1" applyFont="1" applyBorder="1" applyAlignment="1">
      <alignment horizontal="center" vertical="center"/>
    </xf>
    <xf numFmtId="0" fontId="15" fillId="4" borderId="6" xfId="5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left" wrapText="1"/>
    </xf>
    <xf numFmtId="0" fontId="33" fillId="9" borderId="4" xfId="0" applyFont="1" applyFill="1" applyBorder="1" applyAlignment="1">
      <alignment horizontal="center" vertical="center"/>
    </xf>
    <xf numFmtId="0" fontId="33" fillId="9" borderId="0" xfId="0" applyFont="1" applyFill="1" applyAlignment="1">
      <alignment horizontal="center" vertical="center"/>
    </xf>
    <xf numFmtId="0" fontId="33" fillId="9" borderId="5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3" borderId="75" xfId="0" applyFont="1" applyFill="1" applyBorder="1" applyAlignment="1">
      <alignment vertical="center"/>
    </xf>
    <xf numFmtId="0" fontId="11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vertical="center"/>
    </xf>
    <xf numFmtId="0" fontId="19" fillId="3" borderId="78" xfId="0" applyFont="1" applyFill="1" applyBorder="1" applyAlignment="1">
      <alignment horizontal="center" vertical="center"/>
    </xf>
    <xf numFmtId="164" fontId="19" fillId="3" borderId="79" xfId="3" applyNumberFormat="1" applyFont="1" applyFill="1" applyBorder="1" applyAlignment="1">
      <alignment horizontal="center" vertical="center"/>
    </xf>
    <xf numFmtId="0" fontId="15" fillId="0" borderId="80" xfId="2" applyFont="1" applyBorder="1" applyAlignment="1" applyProtection="1">
      <alignment horizontal="center" vertical="center" wrapText="1"/>
      <protection locked="0"/>
    </xf>
    <xf numFmtId="8" fontId="7" fillId="0" borderId="0" xfId="5" applyNumberFormat="1" applyFont="1" applyAlignment="1">
      <alignment horizontal="left" vertical="center" indent="6"/>
    </xf>
    <xf numFmtId="0" fontId="44" fillId="17" borderId="0" xfId="5" applyFont="1" applyFill="1" applyAlignment="1">
      <alignment horizontal="left"/>
    </xf>
    <xf numFmtId="0" fontId="7" fillId="0" borderId="0" xfId="5" applyFont="1"/>
    <xf numFmtId="0" fontId="7" fillId="6" borderId="0" xfId="5" applyFont="1" applyFill="1"/>
    <xf numFmtId="0" fontId="9" fillId="0" borderId="0" xfId="5" applyFont="1"/>
    <xf numFmtId="0" fontId="15" fillId="6" borderId="0" xfId="5" applyFont="1" applyFill="1" applyAlignment="1">
      <alignment horizontal="left"/>
    </xf>
    <xf numFmtId="0" fontId="1" fillId="18" borderId="81" xfId="5" applyFont="1" applyFill="1" applyBorder="1"/>
    <xf numFmtId="0" fontId="1" fillId="18" borderId="82" xfId="5" applyFont="1" applyFill="1" applyBorder="1"/>
    <xf numFmtId="0" fontId="7" fillId="19" borderId="82" xfId="5" applyFont="1" applyFill="1" applyBorder="1"/>
    <xf numFmtId="0" fontId="4" fillId="19" borderId="82" xfId="5" applyFont="1" applyFill="1" applyBorder="1" applyAlignment="1">
      <alignment horizontal="center" vertical="center"/>
    </xf>
    <xf numFmtId="0" fontId="1" fillId="0" borderId="82" xfId="5" applyFont="1" applyBorder="1"/>
    <xf numFmtId="0" fontId="1" fillId="0" borderId="83" xfId="5" applyFont="1" applyBorder="1"/>
    <xf numFmtId="0" fontId="1" fillId="18" borderId="84" xfId="5" applyFont="1" applyFill="1" applyBorder="1"/>
    <xf numFmtId="3" fontId="45" fillId="5" borderId="0" xfId="5" applyNumberFormat="1" applyFont="1" applyFill="1" applyAlignment="1">
      <alignment horizontal="center" vertical="center"/>
    </xf>
    <xf numFmtId="0" fontId="1" fillId="18" borderId="0" xfId="5" applyFont="1" applyFill="1"/>
    <xf numFmtId="0" fontId="1" fillId="0" borderId="85" xfId="5" applyFont="1" applyBorder="1"/>
    <xf numFmtId="0" fontId="46" fillId="0" borderId="0" xfId="5" applyFont="1" applyAlignment="1">
      <alignment horizontal="center" vertical="center"/>
    </xf>
    <xf numFmtId="0" fontId="46" fillId="0" borderId="0" xfId="5" applyFont="1" applyAlignment="1">
      <alignment vertical="center"/>
    </xf>
    <xf numFmtId="0" fontId="47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 vertical="center" wrapText="1"/>
    </xf>
    <xf numFmtId="166" fontId="48" fillId="20" borderId="0" xfId="6" applyNumberFormat="1" applyFont="1" applyFill="1" applyAlignment="1" applyProtection="1">
      <alignment horizontal="center" vertical="center"/>
      <protection locked="0"/>
    </xf>
    <xf numFmtId="0" fontId="6" fillId="20" borderId="0" xfId="5" applyFont="1" applyFill="1" applyAlignment="1">
      <alignment vertical="center"/>
    </xf>
    <xf numFmtId="0" fontId="6" fillId="20" borderId="85" xfId="5" applyFont="1" applyFill="1" applyBorder="1" applyAlignment="1">
      <alignment vertical="center"/>
    </xf>
    <xf numFmtId="0" fontId="1" fillId="18" borderId="86" xfId="5" applyFont="1" applyFill="1" applyBorder="1"/>
    <xf numFmtId="0" fontId="1" fillId="18" borderId="87" xfId="5" applyFont="1" applyFill="1" applyBorder="1"/>
    <xf numFmtId="0" fontId="1" fillId="0" borderId="87" xfId="5" applyFont="1" applyBorder="1"/>
    <xf numFmtId="0" fontId="1" fillId="0" borderId="88" xfId="5" applyFont="1" applyBorder="1"/>
    <xf numFmtId="0" fontId="15" fillId="21" borderId="87" xfId="5" applyFont="1" applyFill="1" applyBorder="1" applyAlignment="1">
      <alignment horizontal="left"/>
    </xf>
    <xf numFmtId="0" fontId="15" fillId="21" borderId="0" xfId="5" applyFont="1" applyFill="1" applyAlignment="1">
      <alignment horizontal="left"/>
    </xf>
    <xf numFmtId="0" fontId="15" fillId="0" borderId="64" xfId="5" applyFont="1" applyBorder="1" applyAlignment="1">
      <alignment horizontal="center"/>
    </xf>
    <xf numFmtId="0" fontId="4" fillId="19" borderId="82" xfId="5" applyFont="1" applyFill="1" applyBorder="1" applyAlignment="1">
      <alignment horizontal="left" vertical="center"/>
    </xf>
    <xf numFmtId="0" fontId="4" fillId="19" borderId="82" xfId="5" applyFont="1" applyFill="1" applyBorder="1" applyAlignment="1">
      <alignment vertical="center"/>
    </xf>
    <xf numFmtId="0" fontId="1" fillId="0" borderId="0" xfId="5" applyFont="1" applyAlignment="1">
      <alignment horizontal="center"/>
    </xf>
    <xf numFmtId="165" fontId="46" fillId="0" borderId="0" xfId="5" applyNumberFormat="1" applyFont="1" applyAlignment="1">
      <alignment vertical="center"/>
    </xf>
    <xf numFmtId="0" fontId="2" fillId="22" borderId="0" xfId="5" applyFill="1" applyAlignment="1">
      <alignment horizontal="center"/>
    </xf>
    <xf numFmtId="166" fontId="7" fillId="0" borderId="0" xfId="5" applyNumberFormat="1" applyFont="1"/>
    <xf numFmtId="0" fontId="4" fillId="19" borderId="82" xfId="5" applyFont="1" applyFill="1" applyBorder="1" applyAlignment="1">
      <alignment horizontal="left" vertical="center"/>
    </xf>
    <xf numFmtId="44" fontId="46" fillId="0" borderId="0" xfId="1" applyFont="1" applyAlignment="1">
      <alignment vertical="center"/>
    </xf>
    <xf numFmtId="165" fontId="15" fillId="0" borderId="89" xfId="5" applyNumberFormat="1" applyFont="1" applyBorder="1" applyAlignment="1">
      <alignment vertical="center"/>
    </xf>
    <xf numFmtId="44" fontId="7" fillId="0" borderId="0" xfId="5" applyNumberFormat="1" applyFont="1"/>
    <xf numFmtId="0" fontId="15" fillId="0" borderId="0" xfId="5" applyFont="1" applyAlignment="1">
      <alignment vertical="center"/>
    </xf>
    <xf numFmtId="0" fontId="1" fillId="18" borderId="90" xfId="5" applyFont="1" applyFill="1" applyBorder="1"/>
    <xf numFmtId="0" fontId="1" fillId="18" borderId="91" xfId="5" applyFont="1" applyFill="1" applyBorder="1"/>
    <xf numFmtId="0" fontId="7" fillId="19" borderId="91" xfId="5" applyFont="1" applyFill="1" applyBorder="1"/>
    <xf numFmtId="0" fontId="4" fillId="19" borderId="91" xfId="5" applyFont="1" applyFill="1" applyBorder="1" applyAlignment="1">
      <alignment horizontal="center" vertical="center"/>
    </xf>
    <xf numFmtId="0" fontId="1" fillId="0" borderId="91" xfId="5" applyFont="1" applyBorder="1"/>
    <xf numFmtId="0" fontId="1" fillId="0" borderId="92" xfId="5" applyFont="1" applyBorder="1"/>
    <xf numFmtId="0" fontId="1" fillId="18" borderId="80" xfId="5" applyFont="1" applyFill="1" applyBorder="1"/>
    <xf numFmtId="0" fontId="1" fillId="0" borderId="93" xfId="5" applyFont="1" applyBorder="1"/>
    <xf numFmtId="165" fontId="15" fillId="0" borderId="0" xfId="5" applyNumberFormat="1" applyFont="1" applyAlignment="1">
      <alignment vertical="center"/>
    </xf>
    <xf numFmtId="166" fontId="48" fillId="20" borderId="0" xfId="6" applyNumberFormat="1" applyFont="1" applyFill="1" applyBorder="1" applyAlignment="1" applyProtection="1">
      <alignment horizontal="center" vertical="center"/>
      <protection locked="0"/>
    </xf>
    <xf numFmtId="0" fontId="6" fillId="20" borderId="93" xfId="5" applyFont="1" applyFill="1" applyBorder="1" applyAlignment="1">
      <alignment vertical="center"/>
    </xf>
    <xf numFmtId="0" fontId="1" fillId="18" borderId="94" xfId="5" applyFont="1" applyFill="1" applyBorder="1"/>
    <xf numFmtId="0" fontId="1" fillId="18" borderId="15" xfId="5" applyFont="1" applyFill="1" applyBorder="1"/>
    <xf numFmtId="0" fontId="1" fillId="0" borderId="15" xfId="5" applyFont="1" applyBorder="1"/>
    <xf numFmtId="0" fontId="1" fillId="0" borderId="95" xfId="5" applyFont="1" applyBorder="1"/>
    <xf numFmtId="0" fontId="7" fillId="16" borderId="82" xfId="5" applyFont="1" applyFill="1" applyBorder="1"/>
    <xf numFmtId="0" fontId="4" fillId="16" borderId="82" xfId="5" applyFont="1" applyFill="1" applyBorder="1" applyAlignment="1">
      <alignment horizontal="center" vertical="center"/>
    </xf>
    <xf numFmtId="0" fontId="49" fillId="23" borderId="0" xfId="5" applyFont="1" applyFill="1" applyAlignment="1">
      <alignment horizontal="left"/>
    </xf>
    <xf numFmtId="0" fontId="7" fillId="24" borderId="82" xfId="5" applyFont="1" applyFill="1" applyBorder="1"/>
    <xf numFmtId="0" fontId="4" fillId="24" borderId="82" xfId="5" applyFont="1" applyFill="1" applyBorder="1" applyAlignment="1">
      <alignment horizontal="center" vertical="center"/>
    </xf>
    <xf numFmtId="165" fontId="15" fillId="6" borderId="0" xfId="5" applyNumberFormat="1" applyFont="1" applyFill="1" applyAlignment="1">
      <alignment horizontal="center" vertical="center"/>
    </xf>
    <xf numFmtId="3" fontId="7" fillId="0" borderId="0" xfId="5" applyNumberFormat="1" applyFont="1"/>
    <xf numFmtId="44" fontId="7" fillId="6" borderId="0" xfId="5" applyNumberFormat="1" applyFont="1" applyFill="1"/>
    <xf numFmtId="0" fontId="15" fillId="6" borderId="0" xfId="5" applyFont="1" applyFill="1" applyAlignment="1">
      <alignment horizontal="center" vertical="center"/>
    </xf>
    <xf numFmtId="165" fontId="7" fillId="6" borderId="0" xfId="5" applyNumberFormat="1" applyFont="1" applyFill="1"/>
    <xf numFmtId="166" fontId="7" fillId="6" borderId="0" xfId="5" applyNumberFormat="1" applyFont="1" applyFill="1"/>
    <xf numFmtId="0" fontId="7" fillId="21" borderId="82" xfId="5" applyFont="1" applyFill="1" applyBorder="1"/>
    <xf numFmtId="0" fontId="15" fillId="21" borderId="82" xfId="5" applyFont="1" applyFill="1" applyBorder="1" applyAlignment="1">
      <alignment horizontal="center" vertical="center"/>
    </xf>
    <xf numFmtId="0" fontId="7" fillId="6" borderId="0" xfId="5" applyFont="1" applyFill="1" applyProtection="1">
      <protection hidden="1"/>
    </xf>
    <xf numFmtId="44" fontId="7" fillId="6" borderId="0" xfId="6" applyFont="1" applyFill="1" applyProtection="1">
      <protection hidden="1"/>
    </xf>
    <xf numFmtId="3" fontId="7" fillId="6" borderId="0" xfId="5" applyNumberFormat="1" applyFont="1" applyFill="1" applyProtection="1">
      <protection hidden="1"/>
    </xf>
    <xf numFmtId="0" fontId="7" fillId="0" borderId="0" xfId="5" applyFont="1" applyAlignment="1">
      <alignment horizontal="left"/>
    </xf>
    <xf numFmtId="166" fontId="7" fillId="6" borderId="0" xfId="5" applyNumberFormat="1" applyFont="1" applyFill="1" applyAlignment="1">
      <alignment horizontal="left"/>
    </xf>
    <xf numFmtId="0" fontId="7" fillId="17" borderId="82" xfId="5" applyFont="1" applyFill="1" applyBorder="1"/>
    <xf numFmtId="0" fontId="15" fillId="17" borderId="82" xfId="5" applyFont="1" applyFill="1" applyBorder="1" applyAlignment="1">
      <alignment horizontal="center" vertical="center"/>
    </xf>
    <xf numFmtId="0" fontId="13" fillId="25" borderId="0" xfId="5" applyFont="1" applyFill="1" applyAlignment="1">
      <alignment horizontal="center"/>
    </xf>
    <xf numFmtId="0" fontId="50" fillId="25" borderId="0" xfId="5" applyFont="1" applyFill="1" applyAlignment="1">
      <alignment horizontal="center"/>
    </xf>
    <xf numFmtId="0" fontId="7" fillId="26" borderId="82" xfId="5" applyFont="1" applyFill="1" applyBorder="1"/>
    <xf numFmtId="0" fontId="4" fillId="26" borderId="82" xfId="5" applyFont="1" applyFill="1" applyBorder="1" applyAlignment="1">
      <alignment horizontal="center" vertical="center"/>
    </xf>
    <xf numFmtId="0" fontId="15" fillId="26" borderId="82" xfId="5" applyFont="1" applyFill="1" applyBorder="1" applyAlignment="1">
      <alignment horizontal="center" vertical="center"/>
    </xf>
    <xf numFmtId="0" fontId="1" fillId="19" borderId="0" xfId="5" applyFont="1" applyFill="1"/>
    <xf numFmtId="44" fontId="1" fillId="0" borderId="0" xfId="6" applyFont="1"/>
    <xf numFmtId="167" fontId="1" fillId="0" borderId="0" xfId="8" applyNumberFormat="1" applyFont="1"/>
    <xf numFmtId="0" fontId="1" fillId="0" borderId="6" xfId="5" applyFont="1" applyBorder="1"/>
    <xf numFmtId="44" fontId="1" fillId="0" borderId="6" xfId="6" applyFont="1" applyBorder="1"/>
    <xf numFmtId="167" fontId="1" fillId="0" borderId="6" xfId="8" applyNumberFormat="1" applyFont="1" applyBorder="1"/>
    <xf numFmtId="167" fontId="1" fillId="0" borderId="0" xfId="8" applyNumberFormat="1" applyFont="1" applyBorder="1"/>
    <xf numFmtId="44" fontId="1" fillId="0" borderId="0" xfId="6" applyFont="1" applyBorder="1"/>
    <xf numFmtId="0" fontId="1" fillId="16" borderId="0" xfId="5" applyFont="1" applyFill="1"/>
    <xf numFmtId="0" fontId="1" fillId="27" borderId="0" xfId="5" applyFont="1" applyFill="1"/>
    <xf numFmtId="0" fontId="1" fillId="28" borderId="0" xfId="5" applyFont="1" applyFill="1"/>
    <xf numFmtId="0" fontId="1" fillId="21" borderId="0" xfId="5" applyFont="1" applyFill="1"/>
    <xf numFmtId="0" fontId="1" fillId="17" borderId="0" xfId="5" applyFont="1" applyFill="1"/>
  </cellXfs>
  <cellStyles count="10">
    <cellStyle name="Comma 11" xfId="8" xr:uid="{87640402-25BC-4A88-8D97-4CF798FFCF0E}"/>
    <cellStyle name="Currency" xfId="1" builtinId="4"/>
    <cellStyle name="Currency 11" xfId="6" xr:uid="{53E640DB-EC83-47F6-902C-89C4D831B711}"/>
    <cellStyle name="Hyperlink" xfId="4" builtinId="8"/>
    <cellStyle name="Normal" xfId="0" builtinId="0"/>
    <cellStyle name="Normal 15" xfId="5" xr:uid="{B8B15DD7-E7B1-4AD4-9209-A1087E753089}"/>
    <cellStyle name="Normal 2" xfId="2" xr:uid="{00000000-0005-0000-0000-000003000000}"/>
    <cellStyle name="Normal 3" xfId="9" xr:uid="{76778BB1-93C3-46B3-8386-B4D27DDDF1C4}"/>
    <cellStyle name="Percent" xfId="3" builtinId="5"/>
    <cellStyle name="Percent 11" xfId="7" xr:uid="{9D5DFCA5-ADBD-4B4C-BD4D-E70B90A49462}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2CC"/>
      <color rgb="FF3A3D3F"/>
      <color rgb="FFFF5050"/>
      <color rgb="FFBA98FE"/>
      <color rgb="FF9C84B8"/>
      <color rgb="FF8E75C7"/>
      <color rgb="FFFFB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1</xdr:col>
      <xdr:colOff>0</xdr:colOff>
      <xdr:row>4</xdr:row>
      <xdr:rowOff>61094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431256-1342-9F40-8D7D-6E1BD690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1600"/>
          <a:ext cx="1651000" cy="721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1989155</xdr:colOff>
      <xdr:row>0</xdr:row>
      <xdr:rowOff>91808</xdr:rowOff>
    </xdr:from>
    <xdr:to>
      <xdr:col>5</xdr:col>
      <xdr:colOff>1698433</xdr:colOff>
      <xdr:row>3</xdr:row>
      <xdr:rowOff>89813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83FFE1-693D-D9FD-8319-4CB94FA19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1083" y="91808"/>
          <a:ext cx="2096266" cy="916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437444</xdr:colOff>
      <xdr:row>0</xdr:row>
      <xdr:rowOff>155221</xdr:rowOff>
    </xdr:from>
    <xdr:to>
      <xdr:col>4</xdr:col>
      <xdr:colOff>268111</xdr:colOff>
      <xdr:row>4</xdr:row>
      <xdr:rowOff>216936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A1EFF3-7D84-46B2-F286-4FB7F345B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55221"/>
          <a:ext cx="1820333" cy="7954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101600</xdr:rowOff>
    </xdr:from>
    <xdr:to>
      <xdr:col>2</xdr:col>
      <xdr:colOff>180975</xdr:colOff>
      <xdr:row>4</xdr:row>
      <xdr:rowOff>61094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D055A2-3725-4B2D-BCE8-B4574EAD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5" y="101600"/>
          <a:ext cx="1612900" cy="721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1989155</xdr:colOff>
      <xdr:row>0</xdr:row>
      <xdr:rowOff>91808</xdr:rowOff>
    </xdr:from>
    <xdr:to>
      <xdr:col>5</xdr:col>
      <xdr:colOff>1717483</xdr:colOff>
      <xdr:row>5</xdr:row>
      <xdr:rowOff>51713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25FE8-4FAB-4E08-86BA-C90BF61B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7505" y="91808"/>
          <a:ext cx="1795253" cy="9124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72390</xdr:colOff>
      <xdr:row>70</xdr:row>
      <xdr:rowOff>100013</xdr:rowOff>
    </xdr:from>
    <xdr:to>
      <xdr:col>15</xdr:col>
      <xdr:colOff>538163</xdr:colOff>
      <xdr:row>70</xdr:row>
      <xdr:rowOff>110490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9C70B69-5E0C-443E-886A-4BB1DF95569F}"/>
            </a:ext>
          </a:extLst>
        </xdr:cNvPr>
        <xdr:cNvCxnSpPr/>
      </xdr:nvCxnSpPr>
      <xdr:spPr>
        <a:xfrm flipH="1">
          <a:off x="10321290" y="1451133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44</xdr:row>
      <xdr:rowOff>100013</xdr:rowOff>
    </xdr:from>
    <xdr:to>
      <xdr:col>15</xdr:col>
      <xdr:colOff>538163</xdr:colOff>
      <xdr:row>44</xdr:row>
      <xdr:rowOff>110490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5E039CA-C8BE-4589-94E0-AD89000B3E2B}"/>
            </a:ext>
          </a:extLst>
        </xdr:cNvPr>
        <xdr:cNvCxnSpPr/>
      </xdr:nvCxnSpPr>
      <xdr:spPr>
        <a:xfrm flipH="1">
          <a:off x="10321290" y="912018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61</xdr:row>
      <xdr:rowOff>100013</xdr:rowOff>
    </xdr:from>
    <xdr:to>
      <xdr:col>15</xdr:col>
      <xdr:colOff>538163</xdr:colOff>
      <xdr:row>61</xdr:row>
      <xdr:rowOff>110490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8CFDB11-12C3-4506-85A2-C212548E8FA0}"/>
            </a:ext>
          </a:extLst>
        </xdr:cNvPr>
        <xdr:cNvCxnSpPr/>
      </xdr:nvCxnSpPr>
      <xdr:spPr>
        <a:xfrm flipH="1">
          <a:off x="10321290" y="12577763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36</xdr:row>
      <xdr:rowOff>100013</xdr:rowOff>
    </xdr:from>
    <xdr:to>
      <xdr:col>15</xdr:col>
      <xdr:colOff>538163</xdr:colOff>
      <xdr:row>36</xdr:row>
      <xdr:rowOff>110490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712E0B7-A0C5-4B8E-9ED7-93F10961EAB6}"/>
            </a:ext>
          </a:extLst>
        </xdr:cNvPr>
        <xdr:cNvCxnSpPr/>
      </xdr:nvCxnSpPr>
      <xdr:spPr>
        <a:xfrm flipH="1">
          <a:off x="10321290" y="748188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87</xdr:row>
      <xdr:rowOff>100013</xdr:rowOff>
    </xdr:from>
    <xdr:to>
      <xdr:col>15</xdr:col>
      <xdr:colOff>538163</xdr:colOff>
      <xdr:row>87</xdr:row>
      <xdr:rowOff>110490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DEC2792-59CD-412B-A820-27ECAA32292E}"/>
            </a:ext>
          </a:extLst>
        </xdr:cNvPr>
        <xdr:cNvCxnSpPr/>
      </xdr:nvCxnSpPr>
      <xdr:spPr>
        <a:xfrm flipH="1">
          <a:off x="10321290" y="1797843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78</xdr:row>
      <xdr:rowOff>100013</xdr:rowOff>
    </xdr:from>
    <xdr:to>
      <xdr:col>15</xdr:col>
      <xdr:colOff>538163</xdr:colOff>
      <xdr:row>78</xdr:row>
      <xdr:rowOff>110490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AD00631-632F-450C-A3A9-690CCB3CF4F2}"/>
            </a:ext>
          </a:extLst>
        </xdr:cNvPr>
        <xdr:cNvCxnSpPr/>
      </xdr:nvCxnSpPr>
      <xdr:spPr>
        <a:xfrm flipH="1">
          <a:off x="10321290" y="1614963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96</xdr:row>
      <xdr:rowOff>100013</xdr:rowOff>
    </xdr:from>
    <xdr:to>
      <xdr:col>15</xdr:col>
      <xdr:colOff>538163</xdr:colOff>
      <xdr:row>96</xdr:row>
      <xdr:rowOff>110490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30AD9CAE-310C-46C7-BF6C-997E861E7F0E}"/>
            </a:ext>
          </a:extLst>
        </xdr:cNvPr>
        <xdr:cNvCxnSpPr/>
      </xdr:nvCxnSpPr>
      <xdr:spPr>
        <a:xfrm flipH="1">
          <a:off x="10321290" y="19816763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105</xdr:row>
      <xdr:rowOff>90488</xdr:rowOff>
    </xdr:from>
    <xdr:to>
      <xdr:col>15</xdr:col>
      <xdr:colOff>538163</xdr:colOff>
      <xdr:row>105</xdr:row>
      <xdr:rowOff>100965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47611F0-3DDD-4BF1-AD02-934E853BE669}"/>
            </a:ext>
          </a:extLst>
        </xdr:cNvPr>
        <xdr:cNvCxnSpPr/>
      </xdr:nvCxnSpPr>
      <xdr:spPr>
        <a:xfrm flipH="1">
          <a:off x="10321290" y="21645563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52</xdr:row>
      <xdr:rowOff>100013</xdr:rowOff>
    </xdr:from>
    <xdr:to>
      <xdr:col>15</xdr:col>
      <xdr:colOff>538163</xdr:colOff>
      <xdr:row>52</xdr:row>
      <xdr:rowOff>110490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7B4CA4D-9F06-48A2-B164-0DB5AF4F4B9B}"/>
            </a:ext>
          </a:extLst>
        </xdr:cNvPr>
        <xdr:cNvCxnSpPr/>
      </xdr:nvCxnSpPr>
      <xdr:spPr>
        <a:xfrm flipH="1">
          <a:off x="10321290" y="10748963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27</xdr:row>
      <xdr:rowOff>100013</xdr:rowOff>
    </xdr:from>
    <xdr:to>
      <xdr:col>15</xdr:col>
      <xdr:colOff>538163</xdr:colOff>
      <xdr:row>27</xdr:row>
      <xdr:rowOff>110490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98FE7D5-9850-497B-9598-E3471EB1FD4A}"/>
            </a:ext>
          </a:extLst>
        </xdr:cNvPr>
        <xdr:cNvCxnSpPr/>
      </xdr:nvCxnSpPr>
      <xdr:spPr>
        <a:xfrm flipH="1">
          <a:off x="10321290" y="563403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113</xdr:row>
      <xdr:rowOff>90488</xdr:rowOff>
    </xdr:from>
    <xdr:to>
      <xdr:col>15</xdr:col>
      <xdr:colOff>538163</xdr:colOff>
      <xdr:row>113</xdr:row>
      <xdr:rowOff>100965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001204-C01B-4C32-BB2D-D02DEDAECC58}"/>
            </a:ext>
          </a:extLst>
        </xdr:cNvPr>
        <xdr:cNvCxnSpPr/>
      </xdr:nvCxnSpPr>
      <xdr:spPr>
        <a:xfrm flipH="1">
          <a:off x="10321290" y="23283863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121</xdr:row>
      <xdr:rowOff>90488</xdr:rowOff>
    </xdr:from>
    <xdr:to>
      <xdr:col>15</xdr:col>
      <xdr:colOff>538163</xdr:colOff>
      <xdr:row>121</xdr:row>
      <xdr:rowOff>100965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A13E15AC-D590-41C6-9490-7E71F56A2F2E}"/>
            </a:ext>
          </a:extLst>
        </xdr:cNvPr>
        <xdr:cNvCxnSpPr/>
      </xdr:nvCxnSpPr>
      <xdr:spPr>
        <a:xfrm flipH="1">
          <a:off x="10321290" y="24922163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19</xdr:row>
      <xdr:rowOff>100013</xdr:rowOff>
    </xdr:from>
    <xdr:to>
      <xdr:col>15</xdr:col>
      <xdr:colOff>538163</xdr:colOff>
      <xdr:row>19</xdr:row>
      <xdr:rowOff>110490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8ECAA6CE-2EDA-4F32-87D5-83C203B4DA0E}"/>
            </a:ext>
          </a:extLst>
        </xdr:cNvPr>
        <xdr:cNvCxnSpPr/>
      </xdr:nvCxnSpPr>
      <xdr:spPr>
        <a:xfrm flipH="1">
          <a:off x="10321290" y="399573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72390</xdr:colOff>
      <xdr:row>11</xdr:row>
      <xdr:rowOff>100013</xdr:rowOff>
    </xdr:from>
    <xdr:to>
      <xdr:col>15</xdr:col>
      <xdr:colOff>538163</xdr:colOff>
      <xdr:row>11</xdr:row>
      <xdr:rowOff>110490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AB38BBF-B105-4ED1-93EF-9408E4A9C4A2}"/>
            </a:ext>
          </a:extLst>
        </xdr:cNvPr>
        <xdr:cNvCxnSpPr/>
      </xdr:nvCxnSpPr>
      <xdr:spPr>
        <a:xfrm flipH="1">
          <a:off x="10321290" y="2395538"/>
          <a:ext cx="465773" cy="10477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133350</xdr:colOff>
      <xdr:row>132</xdr:row>
      <xdr:rowOff>47625</xdr:rowOff>
    </xdr:from>
    <xdr:to>
      <xdr:col>15</xdr:col>
      <xdr:colOff>611823</xdr:colOff>
      <xdr:row>132</xdr:row>
      <xdr:rowOff>73977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D1802353-B084-4F98-839B-8210AB274047}"/>
            </a:ext>
          </a:extLst>
        </xdr:cNvPr>
        <xdr:cNvCxnSpPr/>
      </xdr:nvCxnSpPr>
      <xdr:spPr>
        <a:xfrm flipH="1">
          <a:off x="10382250" y="27117675"/>
          <a:ext cx="478473" cy="26352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133350</xdr:colOff>
      <xdr:row>141</xdr:row>
      <xdr:rowOff>66675</xdr:rowOff>
    </xdr:from>
    <xdr:to>
      <xdr:col>15</xdr:col>
      <xdr:colOff>611823</xdr:colOff>
      <xdr:row>141</xdr:row>
      <xdr:rowOff>93027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88A613E1-93F9-492B-83B3-5785EEC5B899}"/>
            </a:ext>
          </a:extLst>
        </xdr:cNvPr>
        <xdr:cNvCxnSpPr/>
      </xdr:nvCxnSpPr>
      <xdr:spPr>
        <a:xfrm flipH="1">
          <a:off x="10382250" y="28936950"/>
          <a:ext cx="478473" cy="26352"/>
        </a:xfrm>
        <a:prstGeom prst="straightConnector1">
          <a:avLst/>
        </a:prstGeom>
        <a:ln w="508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139700</xdr:colOff>
      <xdr:row>0</xdr:row>
      <xdr:rowOff>50801</xdr:rowOff>
    </xdr:from>
    <xdr:to>
      <xdr:col>2</xdr:col>
      <xdr:colOff>1057275</xdr:colOff>
      <xdr:row>3</xdr:row>
      <xdr:rowOff>162695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768F26F-A6C8-4DA9-9F2B-C6F348C3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0801"/>
          <a:ext cx="1470025" cy="7119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437444</xdr:colOff>
      <xdr:row>0</xdr:row>
      <xdr:rowOff>155221</xdr:rowOff>
    </xdr:from>
    <xdr:to>
      <xdr:col>4</xdr:col>
      <xdr:colOff>182386</xdr:colOff>
      <xdr:row>4</xdr:row>
      <xdr:rowOff>102636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2E8C7F-47D1-4075-9F37-441AA4942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194" y="155221"/>
          <a:ext cx="1573742" cy="709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AA05-D89D-402E-83E1-FCADE9AFDB5D}">
  <dimension ref="A6:G82"/>
  <sheetViews>
    <sheetView showGridLines="0" topLeftCell="A4" zoomScaleNormal="100" workbookViewId="0">
      <selection activeCell="B39" sqref="B39"/>
    </sheetView>
  </sheetViews>
  <sheetFormatPr defaultColWidth="8.7109375" defaultRowHeight="15" x14ac:dyDescent="0.25"/>
  <cols>
    <col min="1" max="1" width="24.140625" customWidth="1"/>
    <col min="2" max="2" width="19.28515625" style="1" customWidth="1"/>
    <col min="3" max="3" width="18.28515625" customWidth="1"/>
    <col min="4" max="4" width="17.85546875" customWidth="1"/>
    <col min="5" max="5" width="14.42578125" customWidth="1"/>
    <col min="6" max="6" width="13.42578125" customWidth="1"/>
    <col min="7" max="7" width="18.42578125" bestFit="1" customWidth="1"/>
  </cols>
  <sheetData>
    <row r="6" spans="1:7" ht="21" x14ac:dyDescent="0.35">
      <c r="A6" s="3" t="s">
        <v>0</v>
      </c>
      <c r="B6" s="4"/>
      <c r="C6" s="5"/>
      <c r="D6" s="5"/>
      <c r="E6" s="5"/>
      <c r="F6" s="5"/>
      <c r="G6" s="5"/>
    </row>
    <row r="8" spans="1:7" ht="21.75" thickBot="1" x14ac:dyDescent="0.4">
      <c r="A8" s="2" t="s">
        <v>1</v>
      </c>
    </row>
    <row r="9" spans="1:7" x14ac:dyDescent="0.25">
      <c r="A9" s="33" t="s">
        <v>2</v>
      </c>
      <c r="B9" s="21" t="s">
        <v>3</v>
      </c>
    </row>
    <row r="10" spans="1:7" x14ac:dyDescent="0.25">
      <c r="A10" s="31" t="s">
        <v>4</v>
      </c>
      <c r="B10" s="47">
        <v>2.2000000000000001E-3</v>
      </c>
      <c r="E10" s="45"/>
    </row>
    <row r="11" spans="1:7" x14ac:dyDescent="0.25">
      <c r="A11" s="43" t="s">
        <v>5</v>
      </c>
      <c r="B11" s="47">
        <v>1.4000000000000002E-3</v>
      </c>
      <c r="E11" s="45"/>
    </row>
    <row r="12" spans="1:7" ht="15.75" thickBot="1" x14ac:dyDescent="0.3">
      <c r="A12" s="39" t="s">
        <v>6</v>
      </c>
      <c r="B12" s="46">
        <v>1.4000000000000002E-3</v>
      </c>
      <c r="E12" s="45"/>
    </row>
    <row r="13" spans="1:7" x14ac:dyDescent="0.25">
      <c r="B13"/>
    </row>
    <row r="14" spans="1:7" ht="21.75" thickBot="1" x14ac:dyDescent="0.4">
      <c r="A14" s="2" t="s">
        <v>7</v>
      </c>
      <c r="B14"/>
    </row>
    <row r="15" spans="1:7" x14ac:dyDescent="0.25">
      <c r="A15" s="33" t="s">
        <v>2</v>
      </c>
      <c r="B15" s="22" t="s">
        <v>3</v>
      </c>
      <c r="C15" s="44" t="s">
        <v>8</v>
      </c>
    </row>
    <row r="16" spans="1:7" x14ac:dyDescent="0.25">
      <c r="A16" s="43" t="s">
        <v>6</v>
      </c>
      <c r="B16" s="41">
        <v>8.0000000000000004E-4</v>
      </c>
      <c r="C16" s="42"/>
    </row>
    <row r="17" spans="1:3" x14ac:dyDescent="0.25">
      <c r="A17" s="43" t="s">
        <v>9</v>
      </c>
      <c r="B17" s="41">
        <v>4.4000000000000003E-3</v>
      </c>
      <c r="C17" s="42">
        <v>0.3987757104370781</v>
      </c>
    </row>
    <row r="18" spans="1:3" x14ac:dyDescent="0.25">
      <c r="A18" s="31" t="s">
        <v>10</v>
      </c>
      <c r="B18" s="41">
        <v>1E-3</v>
      </c>
      <c r="C18" s="40">
        <v>0.50986279854021344</v>
      </c>
    </row>
    <row r="19" spans="1:3" ht="15.75" thickBot="1" x14ac:dyDescent="0.3">
      <c r="A19" s="39" t="s">
        <v>11</v>
      </c>
      <c r="B19" s="38" t="s">
        <v>12</v>
      </c>
      <c r="C19" s="37">
        <v>0.96464679463812875</v>
      </c>
    </row>
    <row r="20" spans="1:3" x14ac:dyDescent="0.25">
      <c r="A20" s="36"/>
      <c r="B20" s="35"/>
      <c r="C20" s="34"/>
    </row>
    <row r="21" spans="1:3" ht="21.75" thickBot="1" x14ac:dyDescent="0.4">
      <c r="A21" s="2" t="s">
        <v>13</v>
      </c>
      <c r="B21"/>
    </row>
    <row r="22" spans="1:3" x14ac:dyDescent="0.25">
      <c r="A22" s="33" t="s">
        <v>2</v>
      </c>
      <c r="B22" s="155" t="s">
        <v>14</v>
      </c>
      <c r="C22" s="21" t="s">
        <v>3</v>
      </c>
    </row>
    <row r="23" spans="1:3" x14ac:dyDescent="0.25">
      <c r="A23" s="31" t="s">
        <v>15</v>
      </c>
      <c r="B23" s="154" t="s">
        <v>16</v>
      </c>
      <c r="C23" s="32">
        <v>1.54E-2</v>
      </c>
    </row>
    <row r="24" spans="1:3" x14ac:dyDescent="0.25">
      <c r="A24" s="31" t="s">
        <v>17</v>
      </c>
      <c r="B24" s="30" t="s">
        <v>16</v>
      </c>
      <c r="C24" s="29">
        <v>1E-3</v>
      </c>
    </row>
    <row r="25" spans="1:3" x14ac:dyDescent="0.25">
      <c r="A25" s="31" t="s">
        <v>18</v>
      </c>
      <c r="B25" s="30" t="s">
        <v>16</v>
      </c>
      <c r="C25" s="29">
        <v>1.0800000000000001E-2</v>
      </c>
    </row>
    <row r="26" spans="1:3" x14ac:dyDescent="0.25">
      <c r="A26" s="148" t="s">
        <v>19</v>
      </c>
      <c r="B26" s="149" t="s">
        <v>16</v>
      </c>
      <c r="C26" s="150">
        <v>7.0000000000000001E-3</v>
      </c>
    </row>
    <row r="27" spans="1:3" x14ac:dyDescent="0.25">
      <c r="A27" s="151" t="s">
        <v>20</v>
      </c>
      <c r="B27" s="152" t="s">
        <v>16</v>
      </c>
      <c r="C27" s="153">
        <v>3.3E-3</v>
      </c>
    </row>
    <row r="29" spans="1:3" ht="21.75" thickBot="1" x14ac:dyDescent="0.4">
      <c r="A29" s="2" t="s">
        <v>21</v>
      </c>
    </row>
    <row r="30" spans="1:3" ht="16.5" thickBot="1" x14ac:dyDescent="0.35">
      <c r="A30" s="28" t="s">
        <v>22</v>
      </c>
      <c r="B30" s="21" t="s">
        <v>3</v>
      </c>
    </row>
    <row r="31" spans="1:3" ht="15.75" thickBot="1" x14ac:dyDescent="0.3">
      <c r="A31" s="27" t="s">
        <v>23</v>
      </c>
      <c r="B31" s="26">
        <v>1.24E-2</v>
      </c>
    </row>
    <row r="32" spans="1:3" ht="15.75" thickBot="1" x14ac:dyDescent="0.3">
      <c r="A32" s="27" t="s">
        <v>24</v>
      </c>
      <c r="B32" s="26">
        <v>8.0000000000000002E-3</v>
      </c>
    </row>
    <row r="33" spans="1:2" ht="15.75" thickBot="1" x14ac:dyDescent="0.3">
      <c r="A33" s="27" t="s">
        <v>25</v>
      </c>
      <c r="B33" s="26">
        <v>7.7999999999999996E-3</v>
      </c>
    </row>
    <row r="34" spans="1:2" ht="15.75" thickBot="1" x14ac:dyDescent="0.3">
      <c r="A34" s="27" t="s">
        <v>26</v>
      </c>
      <c r="B34" s="26">
        <v>1.1599999999999999E-2</v>
      </c>
    </row>
    <row r="35" spans="1:2" ht="15.75" thickBot="1" x14ac:dyDescent="0.3">
      <c r="A35" s="27" t="s">
        <v>27</v>
      </c>
      <c r="B35" s="26">
        <v>6.1999999999999998E-3</v>
      </c>
    </row>
    <row r="36" spans="1:2" ht="15.75" thickBot="1" x14ac:dyDescent="0.3">
      <c r="A36" s="27" t="s">
        <v>28</v>
      </c>
      <c r="B36" s="26">
        <v>7.3000000000000001E-3</v>
      </c>
    </row>
    <row r="37" spans="1:2" ht="15.75" thickBot="1" x14ac:dyDescent="0.3">
      <c r="A37" s="27" t="s">
        <v>29</v>
      </c>
      <c r="B37" s="26">
        <v>4.7000000000000002E-3</v>
      </c>
    </row>
    <row r="38" spans="1:2" ht="15.75" thickBot="1" x14ac:dyDescent="0.3">
      <c r="A38" s="27" t="s">
        <v>30</v>
      </c>
      <c r="B38" s="26">
        <v>5.5999999999999999E-3</v>
      </c>
    </row>
    <row r="39" spans="1:2" ht="15.75" thickBot="1" x14ac:dyDescent="0.3">
      <c r="A39" s="27" t="s">
        <v>31</v>
      </c>
      <c r="B39" s="26">
        <v>1.01E-2</v>
      </c>
    </row>
    <row r="40" spans="1:2" ht="15.75" thickBot="1" x14ac:dyDescent="0.3">
      <c r="A40" s="27" t="s">
        <v>32</v>
      </c>
      <c r="B40" s="26">
        <v>7.0000000000000001E-3</v>
      </c>
    </row>
    <row r="41" spans="1:2" ht="15.75" thickBot="1" x14ac:dyDescent="0.3">
      <c r="A41" s="27" t="s">
        <v>33</v>
      </c>
      <c r="B41" s="26">
        <v>8.3000000000000001E-3</v>
      </c>
    </row>
    <row r="42" spans="1:2" ht="15.75" thickBot="1" x14ac:dyDescent="0.3">
      <c r="A42" s="27" t="s">
        <v>34</v>
      </c>
      <c r="B42" s="26">
        <v>7.1000000000000004E-3</v>
      </c>
    </row>
    <row r="43" spans="1:2" ht="15.75" thickBot="1" x14ac:dyDescent="0.3">
      <c r="A43" s="27" t="s">
        <v>35</v>
      </c>
      <c r="B43" s="26">
        <v>1.61E-2</v>
      </c>
    </row>
    <row r="44" spans="1:2" ht="15.75" thickBot="1" x14ac:dyDescent="0.3">
      <c r="A44" s="27" t="s">
        <v>36</v>
      </c>
      <c r="B44" s="26">
        <v>9.9000000000000008E-3</v>
      </c>
    </row>
    <row r="45" spans="1:2" ht="15.75" thickBot="1" x14ac:dyDescent="0.3">
      <c r="A45" s="27" t="s">
        <v>37</v>
      </c>
      <c r="B45" s="26">
        <v>1.5900000000000001E-2</v>
      </c>
    </row>
    <row r="46" spans="1:2" ht="15.75" thickBot="1" x14ac:dyDescent="0.3">
      <c r="A46" s="27" t="s">
        <v>38</v>
      </c>
      <c r="B46" s="26">
        <v>1.04E-2</v>
      </c>
    </row>
    <row r="47" spans="1:2" ht="15.75" thickBot="1" x14ac:dyDescent="0.3">
      <c r="A47" s="25" t="s">
        <v>39</v>
      </c>
      <c r="B47" s="24">
        <v>8.9999999999999993E-3</v>
      </c>
    </row>
    <row r="49" spans="1:5" ht="21.75" thickBot="1" x14ac:dyDescent="0.4">
      <c r="A49" s="2" t="s">
        <v>40</v>
      </c>
      <c r="B49"/>
    </row>
    <row r="50" spans="1:5" ht="15.75" thickBot="1" x14ac:dyDescent="0.3">
      <c r="A50" s="23" t="s">
        <v>22</v>
      </c>
      <c r="B50" s="22" t="s">
        <v>3</v>
      </c>
      <c r="C50" s="22" t="s">
        <v>41</v>
      </c>
      <c r="D50" s="22" t="s">
        <v>42</v>
      </c>
      <c r="E50" s="21" t="s">
        <v>43</v>
      </c>
    </row>
    <row r="51" spans="1:5" ht="15.75" thickBot="1" x14ac:dyDescent="0.3">
      <c r="A51" s="20" t="s">
        <v>44</v>
      </c>
      <c r="B51" s="18">
        <v>4.41E-2</v>
      </c>
      <c r="C51" s="19">
        <v>1.43</v>
      </c>
      <c r="D51" s="18">
        <v>1.9599999999999999E-2</v>
      </c>
      <c r="E51" s="17">
        <v>96.55</v>
      </c>
    </row>
    <row r="52" spans="1:5" ht="15.75" thickBot="1" x14ac:dyDescent="0.3">
      <c r="A52" s="20" t="s">
        <v>24</v>
      </c>
      <c r="B52" s="18">
        <v>0.04</v>
      </c>
      <c r="C52" s="19">
        <v>2.46</v>
      </c>
      <c r="D52" s="18">
        <v>6.0299999999999999E-2</v>
      </c>
      <c r="E52" s="17">
        <v>33.520000000000003</v>
      </c>
    </row>
    <row r="53" spans="1:5" ht="15.75" thickBot="1" x14ac:dyDescent="0.3">
      <c r="A53" s="20" t="s">
        <v>25</v>
      </c>
      <c r="B53" s="18">
        <v>2.41E-2</v>
      </c>
      <c r="C53" s="19">
        <v>3.33</v>
      </c>
      <c r="D53" s="18">
        <v>3.04E-2</v>
      </c>
      <c r="E53" s="17">
        <v>116.13</v>
      </c>
    </row>
    <row r="54" spans="1:5" ht="15.75" thickBot="1" x14ac:dyDescent="0.3">
      <c r="A54" s="20" t="s">
        <v>27</v>
      </c>
      <c r="B54" s="18">
        <v>2.41E-2</v>
      </c>
      <c r="C54" s="19">
        <v>6.4</v>
      </c>
      <c r="D54" s="18">
        <v>6.6400000000000001E-2</v>
      </c>
      <c r="E54" s="17">
        <v>90.7</v>
      </c>
    </row>
    <row r="55" spans="1:5" ht="15.75" thickBot="1" x14ac:dyDescent="0.3">
      <c r="A55" s="20" t="s">
        <v>45</v>
      </c>
      <c r="B55" s="18">
        <v>6.0499999999999998E-2</v>
      </c>
      <c r="C55" s="19">
        <v>2.78</v>
      </c>
      <c r="D55" s="18">
        <v>9.64E-2</v>
      </c>
      <c r="E55" s="17">
        <v>76.760000000000005</v>
      </c>
    </row>
    <row r="56" spans="1:5" ht="15.75" thickBot="1" x14ac:dyDescent="0.3">
      <c r="A56" s="20" t="s">
        <v>46</v>
      </c>
      <c r="B56" s="18">
        <v>2.69E-2</v>
      </c>
      <c r="C56" s="19">
        <v>1.1599999999999999</v>
      </c>
      <c r="D56" s="18">
        <v>2.81E-2</v>
      </c>
      <c r="E56" s="17">
        <v>45.27</v>
      </c>
    </row>
    <row r="57" spans="1:5" ht="15.75" thickBot="1" x14ac:dyDescent="0.3">
      <c r="A57" s="20" t="s">
        <v>28</v>
      </c>
      <c r="B57" s="18">
        <v>3.78E-2</v>
      </c>
      <c r="C57" s="19">
        <v>2.4</v>
      </c>
      <c r="D57" s="18">
        <v>3.39E-2</v>
      </c>
      <c r="E57" s="17">
        <v>72.7</v>
      </c>
    </row>
    <row r="58" spans="1:5" ht="15.75" thickBot="1" x14ac:dyDescent="0.3">
      <c r="A58" s="20" t="s">
        <v>47</v>
      </c>
      <c r="B58" s="18">
        <v>2.4199999999999999E-2</v>
      </c>
      <c r="C58" s="19">
        <v>2.04</v>
      </c>
      <c r="D58" s="18">
        <v>5.1299999999999998E-2</v>
      </c>
      <c r="E58" s="17">
        <v>48.04</v>
      </c>
    </row>
    <row r="59" spans="1:5" ht="15.75" thickBot="1" x14ac:dyDescent="0.3">
      <c r="A59" s="20" t="s">
        <v>30</v>
      </c>
      <c r="B59" s="18">
        <v>2.9100000000000001E-2</v>
      </c>
      <c r="C59" s="19">
        <v>3.44</v>
      </c>
      <c r="D59" s="18">
        <v>5.0999999999999997E-2</v>
      </c>
      <c r="E59" s="17">
        <v>81.93</v>
      </c>
    </row>
    <row r="60" spans="1:5" ht="15.75" thickBot="1" x14ac:dyDescent="0.3">
      <c r="A60" s="20" t="s">
        <v>48</v>
      </c>
      <c r="B60" s="18">
        <v>3.27E-2</v>
      </c>
      <c r="C60" s="19">
        <v>2.62</v>
      </c>
      <c r="D60" s="18">
        <v>3.3599999999999998E-2</v>
      </c>
      <c r="E60" s="17">
        <v>78.09</v>
      </c>
    </row>
    <row r="61" spans="1:5" ht="15.75" thickBot="1" x14ac:dyDescent="0.3">
      <c r="A61" s="20" t="s">
        <v>49</v>
      </c>
      <c r="B61" s="18">
        <v>2.4400000000000002E-2</v>
      </c>
      <c r="C61" s="19">
        <v>2.94</v>
      </c>
      <c r="D61" s="18">
        <v>2.7E-2</v>
      </c>
      <c r="E61" s="17">
        <v>87.13</v>
      </c>
    </row>
    <row r="62" spans="1:5" ht="15.75" thickBot="1" x14ac:dyDescent="0.3">
      <c r="A62" s="20" t="s">
        <v>34</v>
      </c>
      <c r="B62" s="18">
        <v>2.6100000000000002E-2</v>
      </c>
      <c r="C62" s="19">
        <v>2.56</v>
      </c>
      <c r="D62" s="18">
        <v>3.3700000000000001E-2</v>
      </c>
      <c r="E62" s="17">
        <v>79.28</v>
      </c>
    </row>
    <row r="63" spans="1:5" ht="15.75" thickBot="1" x14ac:dyDescent="0.3">
      <c r="A63" s="20" t="s">
        <v>35</v>
      </c>
      <c r="B63" s="18">
        <v>2.93E-2</v>
      </c>
      <c r="C63" s="19">
        <v>6.75</v>
      </c>
      <c r="D63" s="18">
        <v>6.9800000000000001E-2</v>
      </c>
      <c r="E63" s="17">
        <v>86.02</v>
      </c>
    </row>
    <row r="64" spans="1:5" ht="15.75" thickBot="1" x14ac:dyDescent="0.3">
      <c r="A64" s="20" t="s">
        <v>36</v>
      </c>
      <c r="B64" s="18">
        <v>3.7100000000000001E-2</v>
      </c>
      <c r="C64" s="19">
        <v>2.37</v>
      </c>
      <c r="D64" s="18">
        <v>2.47E-2</v>
      </c>
      <c r="E64" s="17">
        <v>116.61</v>
      </c>
    </row>
    <row r="65" spans="1:5" ht="15.75" thickBot="1" x14ac:dyDescent="0.3">
      <c r="A65" s="20" t="s">
        <v>38</v>
      </c>
      <c r="B65" s="18">
        <v>2.0899999999999998E-2</v>
      </c>
      <c r="C65" s="19">
        <v>3.8</v>
      </c>
      <c r="D65" s="18">
        <v>2.92E-2</v>
      </c>
      <c r="E65" s="17">
        <v>133.52000000000001</v>
      </c>
    </row>
    <row r="66" spans="1:5" ht="15.75" thickBot="1" x14ac:dyDescent="0.3">
      <c r="A66" s="16" t="s">
        <v>39</v>
      </c>
      <c r="B66" s="14">
        <v>4.6800000000000001E-2</v>
      </c>
      <c r="C66" s="15">
        <v>1.53</v>
      </c>
      <c r="D66" s="14">
        <v>3.5499999999999997E-2</v>
      </c>
      <c r="E66" s="13">
        <v>44.73</v>
      </c>
    </row>
    <row r="68" spans="1:5" ht="21.75" thickBot="1" x14ac:dyDescent="0.4">
      <c r="A68" s="2" t="s">
        <v>50</v>
      </c>
    </row>
    <row r="69" spans="1:5" ht="15.75" thickBot="1" x14ac:dyDescent="0.3">
      <c r="A69" s="23" t="s">
        <v>22</v>
      </c>
      <c r="B69" s="22" t="s">
        <v>3</v>
      </c>
      <c r="C69" s="22" t="s">
        <v>41</v>
      </c>
      <c r="D69" s="22" t="s">
        <v>42</v>
      </c>
      <c r="E69" s="21" t="s">
        <v>43</v>
      </c>
    </row>
    <row r="70" spans="1:5" ht="15.75" thickBot="1" x14ac:dyDescent="0.3">
      <c r="A70" s="20" t="s">
        <v>51</v>
      </c>
      <c r="B70" s="18">
        <v>3.3300000000000003E-2</v>
      </c>
      <c r="C70" s="19">
        <v>0.91</v>
      </c>
      <c r="D70" s="18">
        <v>2.8799999999999999E-2</v>
      </c>
      <c r="E70" s="17">
        <v>25.16</v>
      </c>
    </row>
    <row r="71" spans="1:5" ht="15.75" thickBot="1" x14ac:dyDescent="0.3">
      <c r="A71" s="20" t="s">
        <v>24</v>
      </c>
      <c r="B71" s="18">
        <v>2.3400000000000001E-2</v>
      </c>
      <c r="C71" s="19">
        <v>2.52</v>
      </c>
      <c r="D71" s="18">
        <v>1.6199999999999999E-2</v>
      </c>
      <c r="E71" s="17">
        <v>34.4</v>
      </c>
    </row>
    <row r="72" spans="1:5" ht="15.75" thickBot="1" x14ac:dyDescent="0.3">
      <c r="A72" s="20" t="s">
        <v>25</v>
      </c>
      <c r="B72" s="18">
        <v>3.0099999999999998E-2</v>
      </c>
      <c r="C72" s="19">
        <v>1.1599999999999999</v>
      </c>
      <c r="D72" s="18">
        <v>2.64E-2</v>
      </c>
      <c r="E72" s="17">
        <v>54.13</v>
      </c>
    </row>
    <row r="73" spans="1:5" ht="15.75" thickBot="1" x14ac:dyDescent="0.3">
      <c r="A73" s="20" t="s">
        <v>52</v>
      </c>
      <c r="B73" s="18">
        <v>3.5299999999999998E-2</v>
      </c>
      <c r="C73" s="19">
        <v>0.75</v>
      </c>
      <c r="D73" s="18">
        <v>6.8099999999999994E-2</v>
      </c>
      <c r="E73" s="17">
        <v>23.71</v>
      </c>
    </row>
    <row r="74" spans="1:5" ht="15.75" thickBot="1" x14ac:dyDescent="0.3">
      <c r="A74" s="20" t="s">
        <v>27</v>
      </c>
      <c r="B74" s="18">
        <v>2.12E-2</v>
      </c>
      <c r="C74" s="19">
        <v>1.78</v>
      </c>
      <c r="D74" s="18">
        <v>4.8000000000000001E-2</v>
      </c>
      <c r="E74" s="17">
        <v>47.18</v>
      </c>
    </row>
    <row r="75" spans="1:5" ht="15.75" thickBot="1" x14ac:dyDescent="0.3">
      <c r="A75" s="20" t="s">
        <v>28</v>
      </c>
      <c r="B75" s="18">
        <v>2.3699999999999999E-2</v>
      </c>
      <c r="C75" s="19">
        <v>2.79</v>
      </c>
      <c r="D75" s="18">
        <v>3.5499999999999997E-2</v>
      </c>
      <c r="E75" s="17">
        <v>45.9</v>
      </c>
    </row>
    <row r="76" spans="1:5" ht="15.75" thickBot="1" x14ac:dyDescent="0.3">
      <c r="A76" s="20" t="s">
        <v>30</v>
      </c>
      <c r="B76" s="18">
        <v>3.5099999999999999E-2</v>
      </c>
      <c r="C76" s="19">
        <v>1.82</v>
      </c>
      <c r="D76" s="18">
        <v>5.57E-2</v>
      </c>
      <c r="E76" s="17">
        <v>37.299999999999997</v>
      </c>
    </row>
    <row r="77" spans="1:5" ht="15.75" thickBot="1" x14ac:dyDescent="0.3">
      <c r="A77" s="20" t="s">
        <v>53</v>
      </c>
      <c r="B77" s="18">
        <v>2.9000000000000001E-2</v>
      </c>
      <c r="C77" s="19">
        <v>1.7</v>
      </c>
      <c r="D77" s="18">
        <v>2.5499999999999998E-2</v>
      </c>
      <c r="E77" s="17">
        <v>42.47</v>
      </c>
    </row>
    <row r="78" spans="1:5" ht="15.75" thickBot="1" x14ac:dyDescent="0.3">
      <c r="A78" s="20" t="s">
        <v>49</v>
      </c>
      <c r="B78" s="18">
        <v>2.92E-2</v>
      </c>
      <c r="C78" s="19">
        <v>2.54</v>
      </c>
      <c r="D78" s="18">
        <v>2.7799999999999998E-2</v>
      </c>
      <c r="E78" s="17">
        <v>84.85</v>
      </c>
    </row>
    <row r="79" spans="1:5" ht="15.75" thickBot="1" x14ac:dyDescent="0.3">
      <c r="A79" s="20" t="s">
        <v>35</v>
      </c>
      <c r="B79" s="18">
        <v>2.8400000000000002E-2</v>
      </c>
      <c r="C79" s="19">
        <v>1.42</v>
      </c>
      <c r="D79" s="18">
        <v>3.5799999999999998E-2</v>
      </c>
      <c r="E79" s="17">
        <v>56.99</v>
      </c>
    </row>
    <row r="80" spans="1:5" ht="15.75" thickBot="1" x14ac:dyDescent="0.3">
      <c r="A80" s="20" t="s">
        <v>36</v>
      </c>
      <c r="B80" s="18">
        <v>2.1999999999999999E-2</v>
      </c>
      <c r="C80" s="19">
        <v>2.88</v>
      </c>
      <c r="D80" s="18">
        <v>5.1299999999999998E-2</v>
      </c>
      <c r="E80" s="17">
        <v>29.4</v>
      </c>
    </row>
    <row r="81" spans="1:5" ht="15.75" thickBot="1" x14ac:dyDescent="0.3">
      <c r="A81" s="20" t="s">
        <v>38</v>
      </c>
      <c r="B81" s="18">
        <v>2.4E-2</v>
      </c>
      <c r="C81" s="19">
        <v>1.95</v>
      </c>
      <c r="D81" s="18">
        <v>2.0400000000000001E-2</v>
      </c>
      <c r="E81" s="17">
        <v>102.94</v>
      </c>
    </row>
    <row r="82" spans="1:5" ht="15.75" thickBot="1" x14ac:dyDescent="0.3">
      <c r="A82" s="16" t="s">
        <v>39</v>
      </c>
      <c r="B82" s="14">
        <v>2.8299999999999999E-2</v>
      </c>
      <c r="C82" s="15">
        <v>1.17</v>
      </c>
      <c r="D82" s="14">
        <v>1.5800000000000002E-2</v>
      </c>
      <c r="E82" s="13">
        <v>73.150000000000006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C56C-6E2B-4C2B-B6D5-451B505EAFC8}">
  <sheetPr codeName="Sheet1">
    <tabColor rgb="FFBA98FE"/>
    <pageSetUpPr fitToPage="1"/>
  </sheetPr>
  <dimension ref="B1:K57"/>
  <sheetViews>
    <sheetView showGridLines="0" zoomScaleNormal="100" workbookViewId="0">
      <pane ySplit="9" topLeftCell="A10" activePane="bottomLeft" state="frozen"/>
      <selection pane="bottomLeft" activeCell="E17" sqref="E17"/>
    </sheetView>
  </sheetViews>
  <sheetFormatPr defaultColWidth="9.28515625" defaultRowHeight="15.75" x14ac:dyDescent="0.25"/>
  <cols>
    <col min="1" max="1" width="1.42578125" style="6" customWidth="1"/>
    <col min="2" max="2" width="40.42578125" style="6" bestFit="1" customWidth="1"/>
    <col min="3" max="3" width="34.42578125" style="6" customWidth="1"/>
    <col min="4" max="4" width="11.42578125" style="6" customWidth="1"/>
    <col min="5" max="5" width="31.28515625" style="6" customWidth="1"/>
    <col min="6" max="6" width="136" style="6" customWidth="1"/>
    <col min="7" max="11" width="9.28515625" style="7"/>
    <col min="12" max="16384" width="9.28515625" style="6"/>
  </cols>
  <sheetData>
    <row r="1" spans="2:9" ht="24" customHeight="1" x14ac:dyDescent="0.25">
      <c r="B1" s="156"/>
      <c r="C1" s="156"/>
      <c r="D1" s="156"/>
      <c r="E1" s="156"/>
      <c r="F1" s="156"/>
    </row>
    <row r="2" spans="2:9" ht="24" customHeight="1" x14ac:dyDescent="0.25">
      <c r="B2" s="156"/>
      <c r="C2" s="156"/>
      <c r="D2" s="156"/>
      <c r="E2" s="156"/>
      <c r="F2" s="156"/>
    </row>
    <row r="3" spans="2:9" ht="24" customHeight="1" x14ac:dyDescent="0.25">
      <c r="B3" s="156"/>
      <c r="C3" s="156"/>
      <c r="D3" s="156"/>
      <c r="E3" s="156"/>
      <c r="F3" s="156"/>
    </row>
    <row r="4" spans="2:9" ht="49.5" customHeight="1" x14ac:dyDescent="0.25">
      <c r="B4" s="201" t="s">
        <v>54</v>
      </c>
      <c r="C4" s="201"/>
      <c r="D4" s="201"/>
      <c r="E4" s="201"/>
      <c r="F4" s="201"/>
    </row>
    <row r="5" spans="2:9" x14ac:dyDescent="0.25">
      <c r="B5" s="202" t="s">
        <v>55</v>
      </c>
      <c r="C5" s="202"/>
      <c r="D5" s="202"/>
      <c r="E5" s="202"/>
      <c r="F5" s="202"/>
    </row>
    <row r="6" spans="2:9" ht="4.5" customHeight="1" thickBot="1" x14ac:dyDescent="0.3">
      <c r="B6" s="157"/>
      <c r="C6" s="158"/>
      <c r="D6" s="158"/>
      <c r="E6" s="158"/>
      <c r="F6" s="159"/>
    </row>
    <row r="7" spans="2:9" ht="24" customHeight="1" thickBot="1" x14ac:dyDescent="0.3">
      <c r="B7" s="212" t="s">
        <v>56</v>
      </c>
      <c r="C7" s="213"/>
      <c r="D7" s="213"/>
      <c r="E7" s="213"/>
      <c r="F7" s="214"/>
      <c r="H7" s="54"/>
      <c r="I7" s="54"/>
    </row>
    <row r="8" spans="2:9" ht="3.75" customHeight="1" x14ac:dyDescent="0.25">
      <c r="B8" s="157"/>
      <c r="C8" s="158"/>
      <c r="D8" s="158"/>
      <c r="E8" s="158"/>
      <c r="F8" s="158"/>
    </row>
    <row r="9" spans="2:9" ht="25.5" customHeight="1" thickBot="1" x14ac:dyDescent="0.3">
      <c r="B9" s="222"/>
      <c r="C9" s="223"/>
      <c r="D9" s="223"/>
      <c r="E9" s="223"/>
      <c r="F9" s="223"/>
    </row>
    <row r="10" spans="2:9" ht="24" customHeight="1" thickBot="1" x14ac:dyDescent="0.3">
      <c r="B10" s="55" t="s">
        <v>57</v>
      </c>
      <c r="C10" s="56" t="s">
        <v>58</v>
      </c>
      <c r="D10" s="56" t="s">
        <v>59</v>
      </c>
      <c r="E10" s="56" t="s">
        <v>60</v>
      </c>
      <c r="F10" s="57" t="s">
        <v>61</v>
      </c>
    </row>
    <row r="11" spans="2:9" ht="21" customHeight="1" thickBot="1" x14ac:dyDescent="0.3">
      <c r="B11" s="205" t="s">
        <v>62</v>
      </c>
      <c r="C11" s="160" t="s">
        <v>9</v>
      </c>
      <c r="D11" s="161">
        <v>18</v>
      </c>
      <c r="E11" s="162" t="s">
        <v>63</v>
      </c>
      <c r="F11" s="163" t="s">
        <v>64</v>
      </c>
    </row>
    <row r="12" spans="2:9" ht="21" customHeight="1" thickBot="1" x14ac:dyDescent="0.3">
      <c r="B12" s="224"/>
      <c r="C12" s="160" t="s">
        <v>4</v>
      </c>
      <c r="D12" s="161">
        <v>6.5</v>
      </c>
      <c r="E12" s="162" t="s">
        <v>63</v>
      </c>
      <c r="F12" s="163" t="s">
        <v>64</v>
      </c>
    </row>
    <row r="13" spans="2:9" ht="33.950000000000003" customHeight="1" x14ac:dyDescent="0.25">
      <c r="B13" s="224"/>
      <c r="C13" s="164" t="s">
        <v>65</v>
      </c>
      <c r="D13" s="165">
        <v>9.5</v>
      </c>
      <c r="E13" s="162" t="s">
        <v>63</v>
      </c>
      <c r="F13" s="166" t="s">
        <v>66</v>
      </c>
    </row>
    <row r="14" spans="2:9" ht="21.75" customHeight="1" thickBot="1" x14ac:dyDescent="0.3">
      <c r="B14" s="225"/>
      <c r="C14" s="167" t="s">
        <v>67</v>
      </c>
      <c r="D14" s="168">
        <v>12.5</v>
      </c>
      <c r="E14" s="169" t="s">
        <v>68</v>
      </c>
      <c r="F14" s="170" t="s">
        <v>69</v>
      </c>
    </row>
    <row r="15" spans="2:9" ht="16.5" thickBot="1" x14ac:dyDescent="0.3">
      <c r="B15" s="8"/>
      <c r="C15" s="171"/>
      <c r="D15" s="171"/>
      <c r="E15" s="171"/>
      <c r="F15" s="172"/>
    </row>
    <row r="16" spans="2:9" ht="21" customHeight="1" x14ac:dyDescent="0.25">
      <c r="B16" s="205" t="s">
        <v>70</v>
      </c>
      <c r="C16" s="173" t="s">
        <v>71</v>
      </c>
      <c r="D16" s="174">
        <v>12</v>
      </c>
      <c r="E16" s="173" t="s">
        <v>72</v>
      </c>
      <c r="F16" s="175" t="s">
        <v>73</v>
      </c>
    </row>
    <row r="17" spans="2:11" ht="21" customHeight="1" x14ac:dyDescent="0.25">
      <c r="B17" s="206"/>
      <c r="C17" s="162" t="s">
        <v>74</v>
      </c>
      <c r="D17" s="176">
        <v>22</v>
      </c>
      <c r="E17" s="162" t="s">
        <v>72</v>
      </c>
      <c r="F17" s="177" t="s">
        <v>73</v>
      </c>
    </row>
    <row r="18" spans="2:11" ht="21.75" customHeight="1" thickBot="1" x14ac:dyDescent="0.3">
      <c r="B18" s="207"/>
      <c r="C18" s="178" t="s">
        <v>75</v>
      </c>
      <c r="D18" s="179">
        <v>42</v>
      </c>
      <c r="E18" s="169" t="s">
        <v>72</v>
      </c>
      <c r="F18" s="180" t="s">
        <v>73</v>
      </c>
    </row>
    <row r="19" spans="2:11" ht="17.25" customHeight="1" thickBot="1" x14ac:dyDescent="0.3">
      <c r="B19" s="10"/>
      <c r="C19" s="181"/>
      <c r="D19" s="181"/>
      <c r="E19" s="181"/>
      <c r="F19" s="182"/>
    </row>
    <row r="20" spans="2:11" ht="31.5" customHeight="1" x14ac:dyDescent="0.25">
      <c r="B20" s="203" t="s">
        <v>76</v>
      </c>
      <c r="C20" s="173" t="s">
        <v>77</v>
      </c>
      <c r="D20" s="183">
        <v>29</v>
      </c>
      <c r="E20" s="173" t="s">
        <v>63</v>
      </c>
      <c r="F20" s="184" t="s">
        <v>78</v>
      </c>
    </row>
    <row r="21" spans="2:11" ht="31.5" customHeight="1" x14ac:dyDescent="0.25">
      <c r="B21" s="204"/>
      <c r="C21" s="162" t="s">
        <v>79</v>
      </c>
      <c r="D21" s="185">
        <v>38</v>
      </c>
      <c r="E21" s="162" t="s">
        <v>63</v>
      </c>
      <c r="F21" s="186" t="s">
        <v>80</v>
      </c>
    </row>
    <row r="22" spans="2:11" ht="48.75" customHeight="1" x14ac:dyDescent="0.25">
      <c r="B22" s="204"/>
      <c r="C22" s="162" t="s">
        <v>81</v>
      </c>
      <c r="D22" s="185">
        <v>38</v>
      </c>
      <c r="E22" s="162" t="s">
        <v>63</v>
      </c>
      <c r="F22" s="186" t="s">
        <v>82</v>
      </c>
    </row>
    <row r="23" spans="2:11" ht="17.25" customHeight="1" thickBot="1" x14ac:dyDescent="0.3">
      <c r="B23" s="10"/>
      <c r="C23" s="181"/>
      <c r="D23" s="181"/>
      <c r="E23" s="181"/>
      <c r="F23" s="182"/>
    </row>
    <row r="24" spans="2:11" ht="22.5" customHeight="1" x14ac:dyDescent="0.25">
      <c r="B24" s="203" t="s">
        <v>83</v>
      </c>
      <c r="C24" s="210" t="s">
        <v>84</v>
      </c>
      <c r="D24" s="215">
        <v>22</v>
      </c>
      <c r="E24" s="210" t="s">
        <v>85</v>
      </c>
      <c r="F24" s="208" t="s">
        <v>86</v>
      </c>
    </row>
    <row r="25" spans="2:11" ht="22.5" customHeight="1" thickBot="1" x14ac:dyDescent="0.3">
      <c r="B25" s="226"/>
      <c r="C25" s="211"/>
      <c r="D25" s="216"/>
      <c r="E25" s="211"/>
      <c r="F25" s="209"/>
    </row>
    <row r="26" spans="2:11" ht="18" customHeight="1" x14ac:dyDescent="0.25">
      <c r="B26" s="11"/>
      <c r="C26" s="187"/>
      <c r="D26" s="187"/>
      <c r="E26" s="187"/>
      <c r="F26" s="188"/>
    </row>
    <row r="27" spans="2:11" s="59" customFormat="1" x14ac:dyDescent="0.25">
      <c r="B27" s="52" t="s">
        <v>87</v>
      </c>
      <c r="C27" s="53"/>
      <c r="D27" s="53"/>
      <c r="E27" s="53"/>
      <c r="F27" s="53"/>
      <c r="G27" s="58"/>
      <c r="H27" s="58"/>
      <c r="I27" s="58"/>
      <c r="J27" s="58"/>
      <c r="K27" s="58"/>
    </row>
    <row r="28" spans="2:11" ht="3.75" customHeight="1" x14ac:dyDescent="0.25">
      <c r="B28" s="60"/>
      <c r="C28" s="60"/>
      <c r="D28" s="60"/>
      <c r="E28" s="60"/>
      <c r="F28" s="158"/>
    </row>
    <row r="29" spans="2:11" x14ac:dyDescent="0.25">
      <c r="B29" s="61" t="s">
        <v>88</v>
      </c>
      <c r="C29" s="62" t="s">
        <v>89</v>
      </c>
      <c r="D29" s="229" t="s">
        <v>90</v>
      </c>
      <c r="E29" s="229"/>
      <c r="F29" s="63" t="s">
        <v>61</v>
      </c>
    </row>
    <row r="30" spans="2:11" s="9" customFormat="1" ht="31.5" x14ac:dyDescent="0.25">
      <c r="B30" s="12" t="s">
        <v>91</v>
      </c>
      <c r="C30" s="48" t="s">
        <v>92</v>
      </c>
      <c r="D30" s="227">
        <v>500</v>
      </c>
      <c r="E30" s="228"/>
      <c r="F30" s="189" t="s">
        <v>93</v>
      </c>
      <c r="G30" s="64"/>
      <c r="H30" s="65"/>
      <c r="I30" s="64"/>
      <c r="J30" s="64"/>
      <c r="K30" s="64"/>
    </row>
    <row r="31" spans="2:11" s="9" customFormat="1" ht="18.75" customHeight="1" x14ac:dyDescent="0.25">
      <c r="B31" s="95"/>
      <c r="C31" s="49"/>
      <c r="D31" s="190"/>
      <c r="E31" s="190"/>
      <c r="F31" s="191"/>
      <c r="G31" s="64"/>
      <c r="H31" s="65"/>
      <c r="I31" s="64"/>
      <c r="J31" s="64"/>
      <c r="K31" s="64"/>
    </row>
    <row r="32" spans="2:11" x14ac:dyDescent="0.25">
      <c r="B32" s="52" t="s">
        <v>94</v>
      </c>
      <c r="C32" s="53"/>
      <c r="D32" s="53"/>
      <c r="E32" s="53"/>
      <c r="F32" s="53"/>
    </row>
    <row r="33" spans="2:11" s="9" customFormat="1" ht="25.5" customHeight="1" x14ac:dyDescent="0.25">
      <c r="B33" s="61"/>
      <c r="C33" s="62" t="s">
        <v>95</v>
      </c>
      <c r="D33" s="229" t="s">
        <v>90</v>
      </c>
      <c r="E33" s="229"/>
      <c r="F33" s="63" t="s">
        <v>61</v>
      </c>
      <c r="G33" s="64"/>
      <c r="H33" s="65"/>
      <c r="I33" s="64"/>
      <c r="J33" s="64"/>
      <c r="K33" s="64"/>
    </row>
    <row r="34" spans="2:11" ht="21" customHeight="1" x14ac:dyDescent="0.25">
      <c r="B34" s="50" t="s">
        <v>96</v>
      </c>
      <c r="C34" s="48" t="s">
        <v>97</v>
      </c>
      <c r="D34" s="220">
        <v>500</v>
      </c>
      <c r="E34" s="221"/>
      <c r="F34" s="217" t="s">
        <v>98</v>
      </c>
      <c r="G34" s="66"/>
    </row>
    <row r="35" spans="2:11" s="59" customFormat="1" x14ac:dyDescent="0.25">
      <c r="B35" s="50" t="s">
        <v>17</v>
      </c>
      <c r="C35" s="48" t="s">
        <v>99</v>
      </c>
      <c r="D35" s="220">
        <v>500</v>
      </c>
      <c r="E35" s="221"/>
      <c r="F35" s="218"/>
      <c r="G35" s="58"/>
      <c r="H35" s="58"/>
      <c r="I35" s="58"/>
      <c r="J35" s="58"/>
      <c r="K35" s="58"/>
    </row>
    <row r="36" spans="2:11" s="59" customFormat="1" x14ac:dyDescent="0.25">
      <c r="B36" s="50" t="s">
        <v>100</v>
      </c>
      <c r="C36" s="48" t="s">
        <v>101</v>
      </c>
      <c r="D36" s="220">
        <v>500</v>
      </c>
      <c r="E36" s="221"/>
      <c r="F36" s="218"/>
      <c r="G36" s="58"/>
      <c r="H36" s="58"/>
      <c r="I36" s="58"/>
      <c r="J36" s="58"/>
      <c r="K36" s="58"/>
    </row>
    <row r="37" spans="2:11" s="59" customFormat="1" x14ac:dyDescent="0.25">
      <c r="B37" s="50" t="s">
        <v>102</v>
      </c>
      <c r="C37" s="48"/>
      <c r="D37" s="220" t="s">
        <v>103</v>
      </c>
      <c r="E37" s="221"/>
      <c r="F37" s="219"/>
      <c r="G37" s="58"/>
      <c r="H37" s="58"/>
      <c r="I37" s="58"/>
      <c r="J37" s="58"/>
      <c r="K37" s="58"/>
    </row>
    <row r="38" spans="2:11" s="59" customFormat="1" x14ac:dyDescent="0.25">
      <c r="B38" s="51"/>
      <c r="C38" s="49"/>
      <c r="D38" s="49"/>
      <c r="E38" s="49"/>
      <c r="F38" s="67"/>
      <c r="G38" s="58"/>
      <c r="H38" s="58"/>
      <c r="I38" s="58"/>
      <c r="J38" s="58"/>
      <c r="K38" s="58"/>
    </row>
    <row r="39" spans="2:11" x14ac:dyDescent="0.25">
      <c r="B39" s="52" t="s">
        <v>104</v>
      </c>
      <c r="C39" s="53"/>
      <c r="D39" s="53"/>
      <c r="E39" s="53"/>
      <c r="F39" s="53"/>
    </row>
    <row r="40" spans="2:11" s="9" customFormat="1" ht="18.75" customHeight="1" x14ac:dyDescent="0.25">
      <c r="B40" s="61"/>
      <c r="C40" s="62" t="s">
        <v>95</v>
      </c>
      <c r="D40" s="229" t="s">
        <v>90</v>
      </c>
      <c r="E40" s="229"/>
      <c r="F40" s="63" t="s">
        <v>61</v>
      </c>
      <c r="G40" s="64"/>
      <c r="H40" s="65"/>
      <c r="I40" s="64"/>
      <c r="J40" s="64"/>
      <c r="K40" s="64"/>
    </row>
    <row r="41" spans="2:11" ht="21" customHeight="1" x14ac:dyDescent="0.25">
      <c r="B41" s="50" t="s">
        <v>17</v>
      </c>
      <c r="C41" s="48" t="s">
        <v>105</v>
      </c>
      <c r="D41" s="220">
        <v>600</v>
      </c>
      <c r="E41" s="221"/>
      <c r="F41" s="217" t="s">
        <v>106</v>
      </c>
      <c r="G41" s="66"/>
    </row>
    <row r="42" spans="2:11" s="59" customFormat="1" ht="41.25" customHeight="1" x14ac:dyDescent="0.25">
      <c r="B42" s="50" t="s">
        <v>107</v>
      </c>
      <c r="C42" s="48" t="s">
        <v>108</v>
      </c>
      <c r="D42" s="220">
        <v>600</v>
      </c>
      <c r="E42" s="221"/>
      <c r="F42" s="219"/>
      <c r="G42" s="58"/>
      <c r="H42" s="58"/>
      <c r="I42" s="58"/>
      <c r="J42" s="58"/>
      <c r="K42" s="58"/>
    </row>
    <row r="43" spans="2:11" s="59" customFormat="1" ht="20.100000000000001" customHeight="1" x14ac:dyDescent="0.25">
      <c r="B43" s="51"/>
      <c r="C43" s="49"/>
      <c r="D43" s="49"/>
      <c r="E43" s="49"/>
      <c r="F43" s="67"/>
      <c r="G43" s="58"/>
      <c r="H43" s="58"/>
      <c r="I43" s="58"/>
      <c r="J43" s="58"/>
      <c r="K43" s="58"/>
    </row>
    <row r="45" spans="2:11" x14ac:dyDescent="0.25">
      <c r="B45" s="52" t="s">
        <v>109</v>
      </c>
      <c r="C45" s="53"/>
      <c r="D45" s="53"/>
      <c r="E45" s="53"/>
      <c r="F45" s="53"/>
    </row>
    <row r="46" spans="2:11" s="9" customFormat="1" ht="18" customHeight="1" x14ac:dyDescent="0.25">
      <c r="B46" s="61"/>
      <c r="C46" s="62" t="s">
        <v>95</v>
      </c>
      <c r="D46" s="200" t="s">
        <v>90</v>
      </c>
      <c r="E46" s="200"/>
      <c r="F46" s="63" t="s">
        <v>61</v>
      </c>
      <c r="G46" s="64"/>
      <c r="H46" s="65"/>
      <c r="I46" s="64"/>
      <c r="J46" s="64"/>
      <c r="K46" s="64"/>
    </row>
    <row r="47" spans="2:11" ht="21" customHeight="1" x14ac:dyDescent="0.25">
      <c r="B47" s="90" t="s">
        <v>109</v>
      </c>
      <c r="C47" s="89" t="s">
        <v>110</v>
      </c>
      <c r="D47" s="198">
        <v>1000</v>
      </c>
      <c r="E47" s="199"/>
      <c r="F47" s="92" t="s">
        <v>111</v>
      </c>
      <c r="G47" s="66"/>
    </row>
    <row r="48" spans="2:11" ht="21" customHeight="1" x14ac:dyDescent="0.25">
      <c r="B48" s="91" t="s">
        <v>112</v>
      </c>
      <c r="C48" s="89" t="s">
        <v>110</v>
      </c>
      <c r="D48" s="198">
        <v>2500</v>
      </c>
      <c r="E48" s="199"/>
      <c r="F48" s="92" t="s">
        <v>113</v>
      </c>
      <c r="G48" s="66"/>
    </row>
    <row r="50" spans="2:6" x14ac:dyDescent="0.25">
      <c r="B50" s="52" t="s">
        <v>114</v>
      </c>
      <c r="C50" s="53"/>
      <c r="D50" s="53"/>
      <c r="E50" s="53"/>
      <c r="F50" s="53"/>
    </row>
    <row r="51" spans="2:6" x14ac:dyDescent="0.25">
      <c r="B51" s="61"/>
      <c r="C51" s="62" t="s">
        <v>95</v>
      </c>
      <c r="D51" s="197" t="s">
        <v>90</v>
      </c>
      <c r="E51" s="197"/>
      <c r="F51" s="63" t="s">
        <v>61</v>
      </c>
    </row>
    <row r="52" spans="2:6" ht="30" x14ac:dyDescent="0.25">
      <c r="B52" s="90" t="s">
        <v>115</v>
      </c>
      <c r="C52" s="89" t="s">
        <v>116</v>
      </c>
      <c r="D52" s="198">
        <v>2500</v>
      </c>
      <c r="E52" s="199"/>
      <c r="F52" s="93" t="s">
        <v>117</v>
      </c>
    </row>
    <row r="53" spans="2:6" x14ac:dyDescent="0.25">
      <c r="B53" s="90" t="s">
        <v>118</v>
      </c>
      <c r="C53" s="89" t="s">
        <v>119</v>
      </c>
      <c r="D53" s="198">
        <v>2500</v>
      </c>
      <c r="E53" s="199"/>
      <c r="F53" s="94"/>
    </row>
    <row r="55" spans="2:6" x14ac:dyDescent="0.25">
      <c r="B55" s="52" t="s">
        <v>120</v>
      </c>
      <c r="C55" s="53"/>
      <c r="D55" s="53"/>
      <c r="E55" s="53"/>
      <c r="F55" s="53"/>
    </row>
    <row r="56" spans="2:6" x14ac:dyDescent="0.25">
      <c r="B56" s="61"/>
      <c r="C56" s="62" t="s">
        <v>95</v>
      </c>
      <c r="D56" s="197" t="s">
        <v>90</v>
      </c>
      <c r="E56" s="197"/>
      <c r="F56" s="63" t="s">
        <v>61</v>
      </c>
    </row>
    <row r="57" spans="2:6" x14ac:dyDescent="0.25">
      <c r="B57" s="90" t="s">
        <v>121</v>
      </c>
      <c r="C57" s="89" t="s">
        <v>110</v>
      </c>
      <c r="D57" s="198">
        <v>1500</v>
      </c>
      <c r="E57" s="199"/>
      <c r="F57" s="92" t="s">
        <v>122</v>
      </c>
    </row>
  </sheetData>
  <mergeCells count="32">
    <mergeCell ref="D42:E42"/>
    <mergeCell ref="B11:B14"/>
    <mergeCell ref="B24:B25"/>
    <mergeCell ref="D30:E30"/>
    <mergeCell ref="D33:E33"/>
    <mergeCell ref="D34:E34"/>
    <mergeCell ref="D35:E35"/>
    <mergeCell ref="D29:E29"/>
    <mergeCell ref="D37:E37"/>
    <mergeCell ref="D40:E40"/>
    <mergeCell ref="D41:E41"/>
    <mergeCell ref="D46:E46"/>
    <mergeCell ref="D47:E47"/>
    <mergeCell ref="D48:E48"/>
    <mergeCell ref="B4:F4"/>
    <mergeCell ref="B5:F5"/>
    <mergeCell ref="B20:B22"/>
    <mergeCell ref="B16:B18"/>
    <mergeCell ref="F24:F25"/>
    <mergeCell ref="E24:E25"/>
    <mergeCell ref="B7:F7"/>
    <mergeCell ref="D24:D25"/>
    <mergeCell ref="C24:C25"/>
    <mergeCell ref="F34:F37"/>
    <mergeCell ref="D36:E36"/>
    <mergeCell ref="B9:F9"/>
    <mergeCell ref="F41:F42"/>
    <mergeCell ref="D56:E56"/>
    <mergeCell ref="D57:E57"/>
    <mergeCell ref="D51:E51"/>
    <mergeCell ref="D52:E52"/>
    <mergeCell ref="D53:E53"/>
  </mergeCells>
  <printOptions horizontalCentered="1" verticalCentered="1"/>
  <pageMargins left="0.25" right="0.25" top="0.25" bottom="0.25" header="0" footer="0"/>
  <pageSetup scale="67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E006-B965-4FD1-BD01-8E0F0D2764C3}">
  <sheetPr>
    <tabColor theme="9" tint="0.39997558519241921"/>
  </sheetPr>
  <dimension ref="A1:AA41"/>
  <sheetViews>
    <sheetView showGridLines="0" zoomScale="90" zoomScaleNormal="90" workbookViewId="0">
      <selection activeCell="G4" sqref="G4"/>
    </sheetView>
  </sheetViews>
  <sheetFormatPr defaultColWidth="8.7109375" defaultRowHeight="12.75" x14ac:dyDescent="0.2"/>
  <cols>
    <col min="1" max="1" width="4.28515625" style="72" customWidth="1"/>
    <col min="2" max="13" width="8.7109375" style="72"/>
    <col min="14" max="14" width="7.7109375" style="72" customWidth="1"/>
    <col min="15" max="16384" width="8.7109375" style="72"/>
  </cols>
  <sheetData>
    <row r="1" spans="1:27" x14ac:dyDescent="0.2"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4"/>
    </row>
    <row r="2" spans="1:27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7"/>
    </row>
    <row r="3" spans="1:27" x14ac:dyDescent="0.2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7" x14ac:dyDescent="0.2"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7"/>
    </row>
    <row r="5" spans="1:27" ht="26.25" x14ac:dyDescent="0.2">
      <c r="A5" s="73"/>
      <c r="B5" s="231" t="s">
        <v>123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3"/>
    </row>
    <row r="6" spans="1:27" x14ac:dyDescent="0.2">
      <c r="A6" s="73"/>
      <c r="B6" s="75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74"/>
    </row>
    <row r="7" spans="1:27" ht="18.75" x14ac:dyDescent="0.3">
      <c r="A7" s="73"/>
      <c r="B7" s="75"/>
      <c r="C7" s="81" t="s">
        <v>124</v>
      </c>
      <c r="D7" s="68"/>
      <c r="E7" s="68"/>
      <c r="F7" s="68"/>
      <c r="G7" s="68"/>
      <c r="H7" s="68" t="s">
        <v>125</v>
      </c>
      <c r="I7" s="81" t="s">
        <v>126</v>
      </c>
      <c r="J7" s="68"/>
      <c r="K7" s="68"/>
      <c r="L7" s="68"/>
      <c r="M7" s="68"/>
      <c r="N7" s="96"/>
      <c r="O7" s="68"/>
      <c r="P7" s="68"/>
      <c r="Q7" s="68"/>
      <c r="R7" s="68"/>
      <c r="S7" s="68"/>
      <c r="T7" s="68"/>
      <c r="U7" s="68"/>
      <c r="V7" s="68"/>
      <c r="W7" s="68"/>
      <c r="X7" s="68"/>
      <c r="Y7" s="74"/>
    </row>
    <row r="8" spans="1:27" x14ac:dyDescent="0.2">
      <c r="A8" s="73"/>
      <c r="B8" s="75"/>
      <c r="C8" s="82" t="s">
        <v>127</v>
      </c>
      <c r="D8" s="68"/>
      <c r="E8" s="68"/>
      <c r="F8" s="68"/>
      <c r="G8" s="68"/>
      <c r="H8" s="68"/>
      <c r="I8" s="82" t="s">
        <v>128</v>
      </c>
      <c r="J8" s="68"/>
      <c r="K8" s="68"/>
      <c r="L8" s="68"/>
      <c r="M8" s="68"/>
      <c r="N8" s="97"/>
      <c r="O8" s="68"/>
      <c r="P8" s="68"/>
      <c r="Q8" s="68"/>
      <c r="R8" s="68"/>
      <c r="S8" s="68"/>
      <c r="T8" s="68"/>
      <c r="U8" s="68"/>
      <c r="V8" s="68"/>
      <c r="W8" s="68"/>
      <c r="X8" s="68"/>
      <c r="Y8" s="74"/>
      <c r="AA8" s="87"/>
    </row>
    <row r="9" spans="1:27" x14ac:dyDescent="0.2">
      <c r="A9" s="73"/>
      <c r="B9" s="75"/>
      <c r="C9" s="83"/>
      <c r="D9" s="68"/>
      <c r="E9" s="68"/>
      <c r="F9" s="68"/>
      <c r="G9" s="68"/>
      <c r="H9" s="68"/>
      <c r="I9" s="101" t="s">
        <v>129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74"/>
    </row>
    <row r="10" spans="1:27" ht="17.25" customHeight="1" x14ac:dyDescent="0.2">
      <c r="A10" s="73"/>
      <c r="B10" s="75"/>
      <c r="C10" s="85" t="s">
        <v>130</v>
      </c>
      <c r="D10" s="68"/>
      <c r="E10" s="68"/>
      <c r="F10" s="68"/>
      <c r="G10" s="68"/>
      <c r="H10" s="68"/>
      <c r="I10" s="85" t="s">
        <v>130</v>
      </c>
      <c r="J10" s="68"/>
      <c r="K10" s="68"/>
      <c r="L10" s="68"/>
      <c r="M10" s="68"/>
      <c r="N10" s="70"/>
      <c r="O10" s="68"/>
      <c r="P10" s="68"/>
      <c r="Q10" s="68"/>
      <c r="R10" s="68"/>
      <c r="S10" s="70"/>
      <c r="T10" s="68"/>
      <c r="U10" s="68"/>
      <c r="V10" s="68"/>
      <c r="W10" s="68"/>
      <c r="X10" s="68"/>
      <c r="Y10" s="74"/>
    </row>
    <row r="11" spans="1:27" x14ac:dyDescent="0.2">
      <c r="A11" s="73"/>
      <c r="B11" s="75"/>
      <c r="C11" s="83" t="s">
        <v>131</v>
      </c>
      <c r="D11" s="68"/>
      <c r="E11" s="68"/>
      <c r="F11" s="68"/>
      <c r="G11" s="68"/>
      <c r="H11" s="68"/>
      <c r="I11" s="83" t="s">
        <v>132</v>
      </c>
      <c r="J11" s="68"/>
      <c r="K11" s="68"/>
      <c r="L11" s="68"/>
      <c r="M11" s="68"/>
      <c r="N11" s="70"/>
      <c r="O11" s="68"/>
      <c r="P11" s="68"/>
      <c r="Q11" s="68"/>
      <c r="R11" s="68"/>
      <c r="S11" s="70"/>
      <c r="T11" s="68"/>
      <c r="U11" s="68"/>
      <c r="V11" s="68"/>
      <c r="W11" s="68"/>
      <c r="X11" s="68"/>
      <c r="Y11" s="74"/>
    </row>
    <row r="12" spans="1:27" x14ac:dyDescent="0.2">
      <c r="A12" s="73"/>
      <c r="B12" s="75"/>
      <c r="C12" s="83" t="s">
        <v>133</v>
      </c>
      <c r="D12" s="68"/>
      <c r="E12" s="68"/>
      <c r="F12" s="68"/>
      <c r="G12" s="68"/>
      <c r="H12" s="68"/>
      <c r="I12" s="83" t="s">
        <v>134</v>
      </c>
      <c r="J12" s="68"/>
      <c r="K12" s="68"/>
      <c r="L12" s="68"/>
      <c r="M12" s="68"/>
      <c r="N12" s="70"/>
      <c r="O12" s="68"/>
      <c r="P12" s="68"/>
      <c r="Q12" s="68"/>
      <c r="R12" s="68"/>
      <c r="S12" s="70"/>
      <c r="T12" s="68"/>
      <c r="U12" s="68"/>
      <c r="V12" s="68"/>
      <c r="W12" s="68"/>
      <c r="X12" s="68"/>
      <c r="Y12" s="74"/>
    </row>
    <row r="13" spans="1:27" x14ac:dyDescent="0.2">
      <c r="A13" s="73"/>
      <c r="B13" s="75"/>
      <c r="C13" s="85" t="s">
        <v>135</v>
      </c>
      <c r="D13" s="68"/>
      <c r="E13" s="68"/>
      <c r="F13" s="68"/>
      <c r="G13" s="68"/>
      <c r="H13" s="68"/>
      <c r="I13" s="85" t="s">
        <v>135</v>
      </c>
      <c r="J13" s="68"/>
      <c r="K13" s="68"/>
      <c r="L13" s="68"/>
      <c r="M13" s="68"/>
      <c r="N13" s="70"/>
      <c r="O13" s="68"/>
      <c r="P13" s="68"/>
      <c r="Q13" s="68"/>
      <c r="R13" s="68"/>
      <c r="S13" s="70"/>
      <c r="T13" s="68"/>
      <c r="U13" s="68"/>
      <c r="V13" s="68"/>
      <c r="W13" s="68"/>
      <c r="X13" s="68"/>
      <c r="Y13" s="74"/>
    </row>
    <row r="14" spans="1:27" x14ac:dyDescent="0.2">
      <c r="A14" s="73"/>
      <c r="B14" s="75"/>
      <c r="C14" s="83"/>
      <c r="D14" s="68"/>
      <c r="E14" s="68"/>
      <c r="F14" s="68"/>
      <c r="G14" s="68"/>
      <c r="H14" s="68"/>
      <c r="I14" s="83"/>
      <c r="J14" s="68"/>
      <c r="K14" s="68"/>
      <c r="L14" s="68"/>
      <c r="M14" s="68"/>
      <c r="N14" s="70"/>
      <c r="O14" s="88"/>
      <c r="P14" s="68"/>
      <c r="Q14" s="68"/>
      <c r="R14" s="68"/>
      <c r="S14" s="68"/>
      <c r="T14" s="68"/>
      <c r="U14" s="68"/>
      <c r="V14" s="68"/>
      <c r="W14" s="68"/>
      <c r="X14" s="68"/>
      <c r="Y14" s="74"/>
    </row>
    <row r="15" spans="1:27" x14ac:dyDescent="0.2">
      <c r="A15" s="73"/>
      <c r="B15" s="75"/>
      <c r="C15" s="84" t="s">
        <v>136</v>
      </c>
      <c r="D15" s="68"/>
      <c r="E15" s="68"/>
      <c r="F15" s="68"/>
      <c r="G15" s="68"/>
      <c r="H15" s="68"/>
      <c r="I15" s="84" t="s">
        <v>136</v>
      </c>
      <c r="J15" s="68"/>
      <c r="K15" s="68"/>
      <c r="L15" s="68"/>
      <c r="M15" s="68"/>
      <c r="N15" s="69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74"/>
    </row>
    <row r="16" spans="1:27" x14ac:dyDescent="0.2">
      <c r="A16" s="73"/>
      <c r="B16" s="75"/>
      <c r="C16" s="83" t="s">
        <v>137</v>
      </c>
      <c r="D16" s="68"/>
      <c r="E16" s="68"/>
      <c r="F16" s="68"/>
      <c r="G16" s="68"/>
      <c r="H16" s="68"/>
      <c r="I16" s="83" t="s">
        <v>137</v>
      </c>
      <c r="J16" s="68"/>
      <c r="K16" s="68"/>
      <c r="L16" s="68"/>
      <c r="M16" s="68"/>
      <c r="N16" s="69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74"/>
    </row>
    <row r="17" spans="1:25" x14ac:dyDescent="0.2">
      <c r="A17" s="73"/>
      <c r="B17" s="75"/>
      <c r="C17" s="83" t="s">
        <v>138</v>
      </c>
      <c r="D17" s="68"/>
      <c r="E17" s="68"/>
      <c r="F17" s="68"/>
      <c r="G17" s="68"/>
      <c r="H17" s="68"/>
      <c r="I17" s="83" t="s">
        <v>138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74"/>
    </row>
    <row r="18" spans="1:25" x14ac:dyDescent="0.2">
      <c r="A18" s="73"/>
      <c r="B18" s="75"/>
      <c r="C18" s="83" t="s">
        <v>139</v>
      </c>
      <c r="D18" s="68"/>
      <c r="E18" s="68"/>
      <c r="F18" s="68"/>
      <c r="G18" s="68"/>
      <c r="H18" s="68"/>
      <c r="I18" s="83" t="s">
        <v>139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74"/>
    </row>
    <row r="19" spans="1:25" x14ac:dyDescent="0.2">
      <c r="A19" s="73"/>
      <c r="B19" s="75"/>
      <c r="C19" s="83" t="s">
        <v>140</v>
      </c>
      <c r="D19" s="68"/>
      <c r="E19" s="68"/>
      <c r="F19" s="68"/>
      <c r="G19" s="68"/>
      <c r="H19" s="68"/>
      <c r="I19" s="83" t="s">
        <v>141</v>
      </c>
      <c r="J19" s="68"/>
      <c r="K19" s="68"/>
      <c r="L19" s="68"/>
      <c r="M19" s="68"/>
      <c r="N19" s="8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74"/>
    </row>
    <row r="20" spans="1:25" x14ac:dyDescent="0.2">
      <c r="A20" s="73"/>
      <c r="B20" s="75"/>
      <c r="C20" s="83" t="s">
        <v>142</v>
      </c>
      <c r="D20" s="68"/>
      <c r="E20" s="68"/>
      <c r="F20" s="68"/>
      <c r="G20" s="68"/>
      <c r="H20" s="68"/>
      <c r="I20" s="83" t="s">
        <v>142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74"/>
    </row>
    <row r="21" spans="1:25" x14ac:dyDescent="0.2">
      <c r="A21" s="73"/>
      <c r="B21" s="75"/>
      <c r="C21" s="83" t="s">
        <v>141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74"/>
    </row>
    <row r="22" spans="1:25" ht="12" customHeight="1" x14ac:dyDescent="0.2">
      <c r="A22" s="73"/>
      <c r="B22" s="75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74"/>
    </row>
    <row r="23" spans="1:25" ht="18" customHeight="1" x14ac:dyDescent="0.2">
      <c r="A23" s="73"/>
      <c r="B23" s="231" t="s">
        <v>143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3"/>
    </row>
    <row r="24" spans="1:25" x14ac:dyDescent="0.2">
      <c r="A24" s="73"/>
      <c r="B24" s="75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74"/>
    </row>
    <row r="25" spans="1:25" ht="18.75" x14ac:dyDescent="0.3">
      <c r="A25" s="73"/>
      <c r="B25" s="75"/>
      <c r="C25" s="81" t="s">
        <v>144</v>
      </c>
      <c r="D25" s="68"/>
      <c r="E25" s="68"/>
      <c r="F25" s="68"/>
      <c r="G25" s="68"/>
      <c r="H25" s="68"/>
      <c r="I25" s="81" t="s">
        <v>145</v>
      </c>
      <c r="J25" s="68"/>
      <c r="K25" s="68"/>
      <c r="L25" s="68"/>
      <c r="M25" s="68"/>
      <c r="N25" s="68"/>
      <c r="O25" s="86"/>
      <c r="P25" s="68"/>
      <c r="Q25" s="68"/>
      <c r="R25" s="68"/>
      <c r="S25" s="68"/>
      <c r="T25" s="68"/>
      <c r="U25" s="68"/>
      <c r="V25" s="68"/>
      <c r="W25" s="68"/>
      <c r="X25" s="68"/>
      <c r="Y25" s="74"/>
    </row>
    <row r="26" spans="1:25" x14ac:dyDescent="0.2">
      <c r="A26" s="73"/>
      <c r="B26" s="75"/>
      <c r="C26" s="85" t="s">
        <v>146</v>
      </c>
      <c r="D26" s="68"/>
      <c r="E26" s="68"/>
      <c r="F26" s="68"/>
      <c r="G26" s="68"/>
      <c r="H26" s="68"/>
      <c r="I26" s="83" t="s">
        <v>147</v>
      </c>
      <c r="J26" s="68"/>
      <c r="K26" s="68"/>
      <c r="L26" s="68"/>
      <c r="M26" s="68"/>
      <c r="N26" s="68"/>
      <c r="O26" s="85"/>
      <c r="P26" s="68"/>
      <c r="Q26" s="68"/>
      <c r="R26" s="68"/>
      <c r="S26" s="68"/>
      <c r="T26" s="68"/>
      <c r="U26" s="68"/>
      <c r="V26" s="68"/>
      <c r="W26" s="68"/>
      <c r="X26" s="68"/>
      <c r="Y26" s="74"/>
    </row>
    <row r="27" spans="1:25" x14ac:dyDescent="0.2">
      <c r="A27" s="73"/>
      <c r="B27" s="75"/>
      <c r="C27" s="83" t="s">
        <v>148</v>
      </c>
      <c r="D27" s="68"/>
      <c r="E27" s="68"/>
      <c r="F27" s="68"/>
      <c r="G27" s="68"/>
      <c r="H27" s="68"/>
      <c r="I27" s="83" t="s">
        <v>149</v>
      </c>
      <c r="J27" s="68"/>
      <c r="K27" s="68"/>
      <c r="L27" s="68"/>
      <c r="M27" s="68"/>
      <c r="N27" s="68"/>
      <c r="O27" s="85"/>
      <c r="P27" s="68"/>
      <c r="Q27" s="68"/>
      <c r="R27" s="68"/>
      <c r="S27" s="68"/>
      <c r="T27" s="68"/>
      <c r="U27" s="68"/>
      <c r="V27" s="68"/>
      <c r="W27" s="68"/>
      <c r="X27" s="68"/>
      <c r="Y27" s="74"/>
    </row>
    <row r="28" spans="1:25" x14ac:dyDescent="0.2">
      <c r="A28" s="73"/>
      <c r="B28" s="75"/>
      <c r="C28" s="83" t="s">
        <v>131</v>
      </c>
      <c r="D28" s="68"/>
      <c r="E28" s="68"/>
      <c r="F28" s="68"/>
      <c r="G28" s="68"/>
      <c r="H28" s="68"/>
      <c r="I28" s="83" t="s">
        <v>150</v>
      </c>
      <c r="J28" s="68"/>
      <c r="K28" s="68"/>
      <c r="L28" s="68"/>
      <c r="M28" s="68"/>
      <c r="N28" s="68"/>
      <c r="O28" s="85"/>
      <c r="P28" s="68"/>
      <c r="Q28" s="68"/>
      <c r="R28" s="68"/>
      <c r="S28" s="68"/>
      <c r="T28" s="68"/>
      <c r="U28" s="68"/>
      <c r="V28" s="68"/>
      <c r="W28" s="68"/>
      <c r="X28" s="68"/>
      <c r="Y28" s="74"/>
    </row>
    <row r="29" spans="1:25" x14ac:dyDescent="0.2">
      <c r="A29" s="73"/>
      <c r="B29" s="75"/>
      <c r="C29" s="83" t="s">
        <v>151</v>
      </c>
      <c r="D29" s="68"/>
      <c r="E29" s="68"/>
      <c r="F29" s="68"/>
      <c r="G29" s="68"/>
      <c r="H29" s="68"/>
      <c r="I29" s="83" t="s">
        <v>152</v>
      </c>
      <c r="J29" s="68"/>
      <c r="K29" s="68"/>
      <c r="L29" s="68"/>
      <c r="M29" s="68"/>
      <c r="N29" s="68"/>
      <c r="O29" s="85"/>
      <c r="P29" s="68"/>
      <c r="Q29" s="68"/>
      <c r="R29" s="68"/>
      <c r="S29" s="68"/>
      <c r="T29" s="68"/>
      <c r="U29" s="68"/>
      <c r="V29" s="68"/>
      <c r="W29" s="68"/>
      <c r="X29" s="68"/>
      <c r="Y29" s="74"/>
    </row>
    <row r="30" spans="1:25" x14ac:dyDescent="0.2">
      <c r="A30" s="73"/>
      <c r="B30" s="75"/>
      <c r="C30" s="83"/>
      <c r="D30" s="68"/>
      <c r="E30" s="68"/>
      <c r="F30" s="68"/>
      <c r="G30" s="68"/>
      <c r="H30" s="68"/>
      <c r="I30" s="83"/>
      <c r="J30" s="68"/>
      <c r="K30" s="68"/>
      <c r="L30" s="68"/>
      <c r="M30" s="68"/>
      <c r="N30" s="68"/>
      <c r="O30" s="85"/>
      <c r="P30" s="68"/>
      <c r="Q30" s="68"/>
      <c r="R30" s="68"/>
      <c r="S30" s="68"/>
      <c r="T30" s="68"/>
      <c r="U30" s="68"/>
      <c r="V30" s="68"/>
      <c r="W30" s="68"/>
      <c r="X30" s="68"/>
      <c r="Y30" s="74"/>
    </row>
    <row r="31" spans="1:25" ht="18.75" x14ac:dyDescent="0.3">
      <c r="A31" s="73"/>
      <c r="B31" s="75"/>
      <c r="C31" s="81" t="s">
        <v>153</v>
      </c>
      <c r="D31" s="68"/>
      <c r="E31" s="68"/>
      <c r="F31" s="68"/>
      <c r="G31" s="68"/>
      <c r="H31" s="68"/>
      <c r="I31" s="81" t="s">
        <v>154</v>
      </c>
      <c r="J31" s="68"/>
      <c r="K31" s="68"/>
      <c r="L31" s="68"/>
      <c r="M31" s="68"/>
      <c r="N31" s="68"/>
      <c r="O31" s="81" t="s">
        <v>155</v>
      </c>
      <c r="P31" s="68"/>
      <c r="Q31" s="68"/>
      <c r="R31" s="68"/>
      <c r="S31" s="68"/>
      <c r="T31" s="68"/>
      <c r="U31" s="68"/>
      <c r="V31" s="68"/>
      <c r="W31" s="68"/>
      <c r="X31" s="68"/>
      <c r="Y31" s="74"/>
    </row>
    <row r="32" spans="1:25" x14ac:dyDescent="0.2">
      <c r="A32" s="73"/>
      <c r="B32" s="75"/>
      <c r="C32" s="85" t="s">
        <v>146</v>
      </c>
      <c r="D32" s="68"/>
      <c r="E32" s="68"/>
      <c r="F32" s="68"/>
      <c r="G32" s="68"/>
      <c r="H32" s="68"/>
      <c r="I32" s="83" t="s">
        <v>156</v>
      </c>
      <c r="J32" s="68"/>
      <c r="K32" s="68"/>
      <c r="L32" s="68"/>
      <c r="M32" s="68"/>
      <c r="N32" s="68"/>
      <c r="O32" s="83" t="s">
        <v>157</v>
      </c>
      <c r="P32" s="68"/>
      <c r="Q32" s="68"/>
      <c r="R32" s="68"/>
      <c r="S32" s="68"/>
      <c r="T32" s="68"/>
      <c r="U32" s="68"/>
      <c r="V32" s="68"/>
      <c r="W32" s="68"/>
      <c r="X32" s="68"/>
      <c r="Y32" s="74"/>
    </row>
    <row r="33" spans="1:25" x14ac:dyDescent="0.2">
      <c r="A33" s="73"/>
      <c r="B33" s="75"/>
      <c r="C33" s="83" t="s">
        <v>158</v>
      </c>
      <c r="D33" s="68"/>
      <c r="E33" s="68"/>
      <c r="F33" s="68"/>
      <c r="G33" s="68"/>
      <c r="H33" s="68"/>
      <c r="I33" s="85" t="s">
        <v>159</v>
      </c>
      <c r="J33" s="68"/>
      <c r="K33" s="68"/>
      <c r="L33" s="68"/>
      <c r="M33" s="68"/>
      <c r="N33" s="68"/>
      <c r="O33" s="83" t="s">
        <v>160</v>
      </c>
      <c r="P33" s="68"/>
      <c r="Q33" s="68"/>
      <c r="R33" s="68"/>
      <c r="S33" s="68"/>
      <c r="T33" s="68"/>
      <c r="U33" s="68"/>
      <c r="V33" s="68"/>
      <c r="W33" s="68"/>
      <c r="X33" s="68"/>
      <c r="Y33" s="74"/>
    </row>
    <row r="34" spans="1:25" x14ac:dyDescent="0.2">
      <c r="A34" s="73"/>
      <c r="B34" s="75"/>
      <c r="C34" s="83" t="s">
        <v>131</v>
      </c>
      <c r="D34" s="68"/>
      <c r="E34" s="68"/>
      <c r="F34" s="68"/>
      <c r="G34" s="68"/>
      <c r="H34" s="68"/>
      <c r="I34" s="85" t="s">
        <v>161</v>
      </c>
      <c r="J34" s="68"/>
      <c r="K34" s="68"/>
      <c r="L34" s="68"/>
      <c r="M34" s="68"/>
      <c r="N34" s="68"/>
      <c r="O34" s="83"/>
      <c r="P34" s="68"/>
      <c r="Q34" s="68"/>
      <c r="R34" s="68"/>
      <c r="S34" s="68"/>
      <c r="T34" s="68"/>
      <c r="U34" s="68"/>
      <c r="V34" s="68"/>
      <c r="W34" s="68"/>
      <c r="X34" s="68"/>
      <c r="Y34" s="74"/>
    </row>
    <row r="35" spans="1:25" x14ac:dyDescent="0.2">
      <c r="A35" s="73"/>
      <c r="B35" s="75"/>
      <c r="C35" s="83" t="s">
        <v>151</v>
      </c>
      <c r="D35" s="68"/>
      <c r="E35" s="68"/>
      <c r="F35" s="68"/>
      <c r="G35" s="68"/>
      <c r="H35" s="68"/>
      <c r="I35" s="85" t="s">
        <v>162</v>
      </c>
      <c r="J35" s="68"/>
      <c r="K35" s="68"/>
      <c r="L35" s="68"/>
      <c r="M35" s="68"/>
      <c r="N35" s="68"/>
      <c r="O35" s="83"/>
      <c r="P35" s="68"/>
      <c r="Q35" s="68"/>
      <c r="R35" s="68"/>
      <c r="S35" s="68"/>
      <c r="T35" s="68"/>
      <c r="U35" s="68"/>
      <c r="V35" s="68"/>
      <c r="W35" s="68"/>
      <c r="X35" s="68"/>
      <c r="Y35" s="74"/>
    </row>
    <row r="36" spans="1:25" x14ac:dyDescent="0.2">
      <c r="A36" s="73"/>
      <c r="B36" s="75"/>
      <c r="C36" s="68"/>
      <c r="D36" s="68"/>
      <c r="E36" s="68"/>
      <c r="F36" s="68"/>
      <c r="G36" s="68"/>
      <c r="H36" s="68"/>
      <c r="I36" s="71"/>
      <c r="J36" s="68"/>
      <c r="K36" s="68"/>
      <c r="L36" s="68"/>
      <c r="M36" s="68"/>
      <c r="N36" s="68"/>
      <c r="O36" s="83"/>
      <c r="P36" s="68"/>
      <c r="Q36" s="68"/>
      <c r="R36" s="68"/>
      <c r="S36" s="68"/>
      <c r="T36" s="68"/>
      <c r="U36" s="68"/>
      <c r="V36" s="68"/>
      <c r="W36" s="68"/>
      <c r="X36" s="68"/>
      <c r="Y36" s="74"/>
    </row>
    <row r="37" spans="1:25" x14ac:dyDescent="0.2">
      <c r="A37" s="73"/>
      <c r="B37" s="75"/>
      <c r="C37" s="69"/>
      <c r="D37" s="68"/>
      <c r="E37" s="68"/>
      <c r="F37" s="68"/>
      <c r="G37" s="68"/>
      <c r="H37" s="68"/>
      <c r="I37" s="8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74"/>
    </row>
    <row r="38" spans="1:25" ht="18.75" x14ac:dyDescent="0.3">
      <c r="A38" s="73"/>
      <c r="B38" s="77"/>
      <c r="C38" s="78"/>
      <c r="D38" s="78"/>
      <c r="E38" s="78"/>
      <c r="F38" s="78"/>
      <c r="G38" s="78"/>
      <c r="H38" s="78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80"/>
    </row>
    <row r="39" spans="1:25" ht="33.75" customHeight="1" x14ac:dyDescent="0.2">
      <c r="A39" s="73"/>
      <c r="B39" s="98"/>
      <c r="C39" s="99"/>
      <c r="D39" s="230" t="s">
        <v>163</v>
      </c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100"/>
    </row>
    <row r="41" spans="1:25" x14ac:dyDescent="0.2">
      <c r="D41" s="76"/>
    </row>
  </sheetData>
  <mergeCells count="3">
    <mergeCell ref="D39:X39"/>
    <mergeCell ref="B23:Y23"/>
    <mergeCell ref="B5:Y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BA16-57EC-5640-9866-A7126C788332}">
  <sheetPr>
    <tabColor theme="5"/>
  </sheetPr>
  <dimension ref="A2:F19"/>
  <sheetViews>
    <sheetView zoomScale="120" zoomScaleNormal="120" workbookViewId="0">
      <selection activeCell="B28" sqref="B28"/>
    </sheetView>
  </sheetViews>
  <sheetFormatPr defaultColWidth="8.85546875" defaultRowHeight="15" x14ac:dyDescent="0.25"/>
  <cols>
    <col min="1" max="1" width="51.42578125" customWidth="1"/>
    <col min="2" max="2" width="46.85546875" customWidth="1"/>
    <col min="3" max="3" width="37.7109375" customWidth="1"/>
    <col min="4" max="4" width="44.28515625" customWidth="1"/>
    <col min="5" max="5" width="20.85546875" customWidth="1"/>
    <col min="6" max="6" width="107.42578125" customWidth="1"/>
  </cols>
  <sheetData>
    <row r="2" spans="1:6" ht="14.45" customHeight="1" x14ac:dyDescent="0.25">
      <c r="A2" s="234" t="s">
        <v>164</v>
      </c>
    </row>
    <row r="3" spans="1:6" ht="18" customHeight="1" x14ac:dyDescent="0.25">
      <c r="A3" s="234"/>
      <c r="E3" s="109"/>
    </row>
    <row r="4" spans="1:6" ht="18" customHeight="1" x14ac:dyDescent="0.25">
      <c r="A4" s="108"/>
      <c r="E4" s="109"/>
    </row>
    <row r="5" spans="1:6" ht="18" customHeight="1" x14ac:dyDescent="0.25">
      <c r="A5" s="115" t="s">
        <v>110</v>
      </c>
      <c r="B5" s="115" t="s">
        <v>165</v>
      </c>
      <c r="C5" s="115" t="s">
        <v>166</v>
      </c>
      <c r="D5" s="115" t="s">
        <v>167</v>
      </c>
      <c r="E5" s="116" t="s">
        <v>59</v>
      </c>
      <c r="F5" s="115" t="s">
        <v>168</v>
      </c>
    </row>
    <row r="6" spans="1:6" ht="45" x14ac:dyDescent="0.25">
      <c r="A6" s="117" t="s">
        <v>169</v>
      </c>
      <c r="B6" s="119" t="s">
        <v>170</v>
      </c>
      <c r="C6" s="117" t="s">
        <v>85</v>
      </c>
      <c r="D6" s="117" t="s">
        <v>171</v>
      </c>
      <c r="E6" s="118">
        <v>100</v>
      </c>
      <c r="F6" s="119" t="s">
        <v>172</v>
      </c>
    </row>
    <row r="7" spans="1:6" x14ac:dyDescent="0.25">
      <c r="E7" s="109"/>
      <c r="F7" s="114"/>
    </row>
    <row r="8" spans="1:6" x14ac:dyDescent="0.25">
      <c r="A8" s="110" t="s">
        <v>173</v>
      </c>
      <c r="B8" s="110" t="s">
        <v>174</v>
      </c>
      <c r="C8" s="110" t="s">
        <v>166</v>
      </c>
      <c r="D8" s="110" t="s">
        <v>171</v>
      </c>
      <c r="E8" s="111" t="s">
        <v>59</v>
      </c>
      <c r="F8" s="120" t="s">
        <v>168</v>
      </c>
    </row>
    <row r="9" spans="1:6" ht="30.75" customHeight="1" x14ac:dyDescent="0.25">
      <c r="A9" t="s">
        <v>175</v>
      </c>
      <c r="B9" s="235" t="s">
        <v>176</v>
      </c>
      <c r="C9" t="s">
        <v>177</v>
      </c>
      <c r="D9" t="s">
        <v>171</v>
      </c>
      <c r="E9" s="109">
        <v>132</v>
      </c>
      <c r="F9" s="236" t="s">
        <v>178</v>
      </c>
    </row>
    <row r="10" spans="1:6" x14ac:dyDescent="0.25">
      <c r="A10" t="s">
        <v>179</v>
      </c>
      <c r="B10" s="235"/>
      <c r="C10" t="s">
        <v>180</v>
      </c>
      <c r="D10" t="s">
        <v>171</v>
      </c>
      <c r="E10" s="109">
        <v>130</v>
      </c>
      <c r="F10" s="236"/>
    </row>
    <row r="11" spans="1:6" x14ac:dyDescent="0.25">
      <c r="A11" t="s">
        <v>181</v>
      </c>
      <c r="B11" s="235"/>
      <c r="C11" t="s">
        <v>180</v>
      </c>
      <c r="D11" t="s">
        <v>171</v>
      </c>
      <c r="E11" s="109">
        <v>132</v>
      </c>
      <c r="F11" s="236"/>
    </row>
    <row r="12" spans="1:6" x14ac:dyDescent="0.25">
      <c r="A12" t="s">
        <v>182</v>
      </c>
      <c r="B12" s="235"/>
      <c r="C12" t="s">
        <v>183</v>
      </c>
      <c r="D12" t="s">
        <v>171</v>
      </c>
      <c r="E12" s="109">
        <v>140</v>
      </c>
      <c r="F12" s="236"/>
    </row>
    <row r="13" spans="1:6" x14ac:dyDescent="0.25">
      <c r="A13" t="s">
        <v>184</v>
      </c>
      <c r="B13" s="235"/>
      <c r="C13" t="s">
        <v>185</v>
      </c>
      <c r="D13" t="s">
        <v>171</v>
      </c>
      <c r="E13" s="109">
        <v>132</v>
      </c>
      <c r="F13" s="236"/>
    </row>
    <row r="14" spans="1:6" x14ac:dyDescent="0.25">
      <c r="A14" t="s">
        <v>186</v>
      </c>
      <c r="B14" s="235"/>
      <c r="C14" t="s">
        <v>187</v>
      </c>
      <c r="D14" t="s">
        <v>171</v>
      </c>
      <c r="E14" s="109">
        <v>127</v>
      </c>
      <c r="F14" s="236"/>
    </row>
    <row r="15" spans="1:6" x14ac:dyDescent="0.25">
      <c r="A15" t="s">
        <v>188</v>
      </c>
      <c r="B15" s="235"/>
      <c r="C15" t="s">
        <v>189</v>
      </c>
      <c r="D15" t="s">
        <v>171</v>
      </c>
      <c r="E15" s="109">
        <v>135</v>
      </c>
      <c r="F15" s="236"/>
    </row>
    <row r="16" spans="1:6" x14ac:dyDescent="0.25">
      <c r="B16" s="235"/>
      <c r="E16" s="109"/>
      <c r="F16" s="114"/>
    </row>
    <row r="17" spans="3:5" x14ac:dyDescent="0.25">
      <c r="C17" s="114"/>
      <c r="E17" s="109"/>
    </row>
    <row r="18" spans="3:5" x14ac:dyDescent="0.25">
      <c r="E18" s="109"/>
    </row>
    <row r="19" spans="3:5" x14ac:dyDescent="0.25">
      <c r="E19" s="109"/>
    </row>
  </sheetData>
  <mergeCells count="3">
    <mergeCell ref="A2:A3"/>
    <mergeCell ref="B9:B16"/>
    <mergeCell ref="F9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47A3-6F0B-4983-98F1-65C0941464FF}">
  <dimension ref="A1:M212"/>
  <sheetViews>
    <sheetView tabSelected="1" zoomScale="85" zoomScaleNormal="85" workbookViewId="0">
      <selection activeCell="F35" sqref="F35"/>
    </sheetView>
  </sheetViews>
  <sheetFormatPr defaultColWidth="9.140625" defaultRowHeight="15" x14ac:dyDescent="0.25"/>
  <cols>
    <col min="2" max="2" width="38.42578125" style="112" bestFit="1" customWidth="1"/>
    <col min="3" max="3" width="29.42578125" style="112" customWidth="1"/>
    <col min="4" max="4" width="34" style="112" customWidth="1"/>
    <col min="5" max="5" width="19.42578125" style="112" bestFit="1" customWidth="1"/>
    <col min="6" max="6" width="18.28515625" style="112" bestFit="1" customWidth="1"/>
    <col min="7" max="7" width="16.140625" style="112" bestFit="1" customWidth="1"/>
    <col min="8" max="8" width="16" style="112" customWidth="1"/>
    <col min="9" max="9" width="13.42578125" style="112" bestFit="1" customWidth="1"/>
    <col min="10" max="10" width="11.28515625" style="112" bestFit="1" customWidth="1"/>
    <col min="13" max="13" width="17" customWidth="1"/>
    <col min="14" max="16384" width="9.140625" style="112"/>
  </cols>
  <sheetData>
    <row r="1" spans="2:10" ht="50.25" customHeight="1" thickBot="1" x14ac:dyDescent="0.3">
      <c r="B1" s="192" t="s">
        <v>190</v>
      </c>
      <c r="C1" s="121" t="s">
        <v>191</v>
      </c>
      <c r="D1" s="121" t="s">
        <v>192</v>
      </c>
      <c r="E1" s="121" t="s">
        <v>193</v>
      </c>
      <c r="F1" s="121" t="s">
        <v>194</v>
      </c>
      <c r="G1" s="121" t="s">
        <v>195</v>
      </c>
      <c r="H1" s="121" t="s">
        <v>196</v>
      </c>
      <c r="I1" s="121" t="s">
        <v>197</v>
      </c>
      <c r="J1" s="121" t="s">
        <v>198</v>
      </c>
    </row>
    <row r="2" spans="2:10" ht="30" customHeight="1" thickBot="1" x14ac:dyDescent="0.3">
      <c r="B2" s="122" t="s">
        <v>199</v>
      </c>
      <c r="C2" s="123" t="s">
        <v>200</v>
      </c>
      <c r="D2" s="147" t="s">
        <v>201</v>
      </c>
      <c r="E2" s="125" t="s">
        <v>202</v>
      </c>
      <c r="F2" s="126" t="s">
        <v>1</v>
      </c>
      <c r="G2" s="127">
        <f t="shared" ref="G2:G8" si="0">IFERROR(SUM(J2/H2*1000),"")</f>
        <v>0</v>
      </c>
      <c r="H2" s="128">
        <v>6.5</v>
      </c>
      <c r="I2" s="124" t="s">
        <v>59</v>
      </c>
      <c r="J2" s="129">
        <v>0</v>
      </c>
    </row>
    <row r="3" spans="2:10" ht="30" customHeight="1" x14ac:dyDescent="0.25">
      <c r="B3" s="130" t="s">
        <v>203</v>
      </c>
      <c r="C3" s="123" t="s">
        <v>204</v>
      </c>
      <c r="D3" s="147" t="s">
        <v>201</v>
      </c>
      <c r="E3" s="125" t="s">
        <v>202</v>
      </c>
      <c r="F3" s="126" t="s">
        <v>7</v>
      </c>
      <c r="G3" s="127">
        <f t="shared" si="0"/>
        <v>0</v>
      </c>
      <c r="H3" s="128">
        <v>18</v>
      </c>
      <c r="I3" s="124" t="s">
        <v>59</v>
      </c>
      <c r="J3" s="129">
        <v>0</v>
      </c>
    </row>
    <row r="4" spans="2:10" ht="30" customHeight="1" x14ac:dyDescent="0.25">
      <c r="B4" s="131" t="s">
        <v>65</v>
      </c>
      <c r="C4" s="123" t="s">
        <v>204</v>
      </c>
      <c r="D4" s="147" t="s">
        <v>205</v>
      </c>
      <c r="E4" s="125" t="s">
        <v>202</v>
      </c>
      <c r="F4" s="132" t="s">
        <v>206</v>
      </c>
      <c r="G4" s="127">
        <f t="shared" si="0"/>
        <v>0</v>
      </c>
      <c r="H4" s="128">
        <v>9.5</v>
      </c>
      <c r="I4" s="124" t="s">
        <v>59</v>
      </c>
      <c r="J4" s="129">
        <v>0</v>
      </c>
    </row>
    <row r="5" spans="2:10" ht="30" customHeight="1" x14ac:dyDescent="0.25">
      <c r="B5" s="133" t="s">
        <v>207</v>
      </c>
      <c r="C5" s="123" t="s">
        <v>208</v>
      </c>
      <c r="D5" s="147" t="s">
        <v>205</v>
      </c>
      <c r="E5" s="123" t="s">
        <v>209</v>
      </c>
      <c r="F5" s="132" t="s">
        <v>206</v>
      </c>
      <c r="G5" s="127">
        <f t="shared" si="0"/>
        <v>0</v>
      </c>
      <c r="H5" s="134">
        <v>12</v>
      </c>
      <c r="I5" s="132" t="s">
        <v>59</v>
      </c>
      <c r="J5" s="129">
        <v>0</v>
      </c>
    </row>
    <row r="6" spans="2:10" ht="30" customHeight="1" x14ac:dyDescent="0.25">
      <c r="B6" s="133" t="s">
        <v>210</v>
      </c>
      <c r="C6" s="123" t="s">
        <v>211</v>
      </c>
      <c r="D6" s="147" t="s">
        <v>205</v>
      </c>
      <c r="E6" s="123" t="s">
        <v>209</v>
      </c>
      <c r="F6" s="132" t="s">
        <v>11</v>
      </c>
      <c r="G6" s="127">
        <f t="shared" si="0"/>
        <v>0</v>
      </c>
      <c r="H6" s="134">
        <v>42</v>
      </c>
      <c r="I6" s="132" t="s">
        <v>59</v>
      </c>
      <c r="J6" s="129">
        <v>0</v>
      </c>
    </row>
    <row r="7" spans="2:10" ht="30" customHeight="1" x14ac:dyDescent="0.25">
      <c r="B7" s="133" t="s">
        <v>212</v>
      </c>
      <c r="C7" s="123" t="s">
        <v>211</v>
      </c>
      <c r="D7" s="147" t="s">
        <v>205</v>
      </c>
      <c r="E7" s="123" t="s">
        <v>209</v>
      </c>
      <c r="F7" s="132" t="s">
        <v>7</v>
      </c>
      <c r="G7" s="127">
        <f t="shared" si="0"/>
        <v>0</v>
      </c>
      <c r="H7" s="134">
        <v>22</v>
      </c>
      <c r="I7" s="132" t="s">
        <v>59</v>
      </c>
      <c r="J7" s="129">
        <v>0</v>
      </c>
    </row>
    <row r="8" spans="2:10" ht="30" customHeight="1" x14ac:dyDescent="0.25">
      <c r="B8" s="133" t="s">
        <v>213</v>
      </c>
      <c r="C8" s="123" t="s">
        <v>214</v>
      </c>
      <c r="D8" s="147" t="s">
        <v>205</v>
      </c>
      <c r="E8" s="125" t="s">
        <v>202</v>
      </c>
      <c r="F8" s="132" t="s">
        <v>215</v>
      </c>
      <c r="G8" s="127">
        <f t="shared" si="0"/>
        <v>0</v>
      </c>
      <c r="H8" s="136">
        <v>24</v>
      </c>
      <c r="I8" s="132" t="s">
        <v>59</v>
      </c>
      <c r="J8" s="129">
        <v>0</v>
      </c>
    </row>
    <row r="9" spans="2:10" ht="30" customHeight="1" x14ac:dyDescent="0.25">
      <c r="B9" s="133" t="s">
        <v>216</v>
      </c>
      <c r="C9" s="132" t="s">
        <v>217</v>
      </c>
      <c r="D9" s="123" t="s">
        <v>218</v>
      </c>
      <c r="E9" s="125" t="s">
        <v>202</v>
      </c>
      <c r="F9" s="132" t="s">
        <v>215</v>
      </c>
      <c r="G9" s="127">
        <f>IFERROR(SUM(J9/H9*1000),"")</f>
        <v>0</v>
      </c>
      <c r="H9" s="136">
        <v>30</v>
      </c>
      <c r="I9" s="132" t="s">
        <v>59</v>
      </c>
      <c r="J9" s="129">
        <v>0</v>
      </c>
    </row>
    <row r="10" spans="2:10" ht="30" customHeight="1" x14ac:dyDescent="0.25">
      <c r="B10" s="133" t="s">
        <v>219</v>
      </c>
      <c r="C10" s="132" t="s">
        <v>220</v>
      </c>
      <c r="D10" s="147" t="s">
        <v>205</v>
      </c>
      <c r="E10" s="125" t="s">
        <v>202</v>
      </c>
      <c r="F10" s="123" t="s">
        <v>221</v>
      </c>
      <c r="G10" s="127">
        <f>IFERROR(SUM(J10/H10*1000),"")</f>
        <v>0</v>
      </c>
      <c r="H10" s="136">
        <v>10</v>
      </c>
      <c r="I10" s="132" t="s">
        <v>59</v>
      </c>
      <c r="J10" s="129">
        <v>0</v>
      </c>
    </row>
    <row r="11" spans="2:10" ht="30" customHeight="1" x14ac:dyDescent="0.25">
      <c r="B11" s="133" t="s">
        <v>222</v>
      </c>
      <c r="C11" s="132" t="s">
        <v>217</v>
      </c>
      <c r="D11" s="147" t="s">
        <v>205</v>
      </c>
      <c r="E11" s="125" t="s">
        <v>202</v>
      </c>
      <c r="F11" s="123" t="s">
        <v>223</v>
      </c>
      <c r="G11" s="127">
        <f>IFERROR(SUM(J11/H11),"")</f>
        <v>0</v>
      </c>
      <c r="H11" s="136">
        <v>2.5</v>
      </c>
      <c r="I11" s="132" t="s">
        <v>224</v>
      </c>
      <c r="J11" s="129">
        <v>0</v>
      </c>
    </row>
    <row r="12" spans="2:10" ht="30" customHeight="1" x14ac:dyDescent="0.25">
      <c r="B12" s="133" t="s">
        <v>225</v>
      </c>
      <c r="C12" s="132" t="s">
        <v>226</v>
      </c>
      <c r="D12" s="147" t="s">
        <v>205</v>
      </c>
      <c r="E12" s="137" t="s">
        <v>202</v>
      </c>
      <c r="F12" s="132" t="s">
        <v>7</v>
      </c>
      <c r="G12" s="127">
        <f>IFERROR(SUM(J12/H12),"")</f>
        <v>0</v>
      </c>
      <c r="H12" s="136">
        <v>0.27</v>
      </c>
      <c r="I12" s="132" t="s">
        <v>227</v>
      </c>
      <c r="J12" s="129">
        <v>0</v>
      </c>
    </row>
    <row r="13" spans="2:10" ht="30" customHeight="1" x14ac:dyDescent="0.25">
      <c r="B13" s="133" t="s">
        <v>228</v>
      </c>
      <c r="C13" s="132" t="s">
        <v>208</v>
      </c>
      <c r="D13" s="123" t="s">
        <v>229</v>
      </c>
      <c r="E13" s="137" t="s">
        <v>202</v>
      </c>
      <c r="F13" s="132" t="s">
        <v>206</v>
      </c>
      <c r="G13" s="138">
        <f>IFERROR(SUM(J13/H13*1000),"")</f>
        <v>0</v>
      </c>
      <c r="H13" s="136">
        <v>12.5</v>
      </c>
      <c r="I13" s="132" t="s">
        <v>59</v>
      </c>
      <c r="J13" s="129">
        <v>0</v>
      </c>
    </row>
    <row r="14" spans="2:10" ht="30" customHeight="1" x14ac:dyDescent="0.25">
      <c r="B14" s="133" t="s">
        <v>230</v>
      </c>
      <c r="C14" s="132" t="s">
        <v>220</v>
      </c>
      <c r="D14" s="132" t="s">
        <v>231</v>
      </c>
      <c r="E14" s="137" t="s">
        <v>202</v>
      </c>
      <c r="F14" s="132" t="s">
        <v>11</v>
      </c>
      <c r="G14" s="127">
        <f>IFERROR(SUM(J14/H14*1000),"")</f>
        <v>0</v>
      </c>
      <c r="H14" s="136">
        <v>29</v>
      </c>
      <c r="I14" s="132" t="s">
        <v>59</v>
      </c>
      <c r="J14" s="129">
        <v>0</v>
      </c>
    </row>
    <row r="15" spans="2:10" ht="30" customHeight="1" x14ac:dyDescent="0.25">
      <c r="B15" s="133" t="s">
        <v>232</v>
      </c>
      <c r="C15" s="132" t="s">
        <v>220</v>
      </c>
      <c r="D15" s="147" t="s">
        <v>205</v>
      </c>
      <c r="E15" s="137" t="s">
        <v>202</v>
      </c>
      <c r="F15" s="132" t="s">
        <v>11</v>
      </c>
      <c r="G15" s="127">
        <f>IFERROR(SUM(J15/H15*1000),"")</f>
        <v>0</v>
      </c>
      <c r="H15" s="136">
        <v>38</v>
      </c>
      <c r="I15" s="132" t="s">
        <v>59</v>
      </c>
      <c r="J15" s="129">
        <v>0</v>
      </c>
    </row>
    <row r="16" spans="2:10" ht="30" customHeight="1" x14ac:dyDescent="0.25">
      <c r="B16" s="133" t="s">
        <v>83</v>
      </c>
      <c r="C16" s="132" t="s">
        <v>220</v>
      </c>
      <c r="D16" s="147" t="s">
        <v>205</v>
      </c>
      <c r="E16" s="137" t="s">
        <v>202</v>
      </c>
      <c r="F16" s="132" t="s">
        <v>233</v>
      </c>
      <c r="G16" s="127">
        <f>IFERROR(SUM(J16/H16*1000),"")</f>
        <v>0</v>
      </c>
      <c r="H16" s="136">
        <v>23</v>
      </c>
      <c r="I16" s="132" t="s">
        <v>59</v>
      </c>
      <c r="J16" s="129">
        <v>0</v>
      </c>
    </row>
    <row r="17" spans="2:10" ht="30" customHeight="1" x14ac:dyDescent="0.25">
      <c r="B17" s="133" t="s">
        <v>234</v>
      </c>
      <c r="C17" s="132" t="s">
        <v>220</v>
      </c>
      <c r="D17" s="147" t="s">
        <v>205</v>
      </c>
      <c r="E17" s="137" t="s">
        <v>202</v>
      </c>
      <c r="F17" s="123" t="s">
        <v>235</v>
      </c>
      <c r="G17" s="127">
        <f>IFERROR(SUM(J17/H17*1000),"")</f>
        <v>0</v>
      </c>
      <c r="H17" s="136">
        <v>12</v>
      </c>
      <c r="I17" s="132" t="s">
        <v>59</v>
      </c>
      <c r="J17" s="135">
        <v>0</v>
      </c>
    </row>
    <row r="18" spans="2:10" ht="30" customHeight="1" x14ac:dyDescent="0.25">
      <c r="B18" s="133" t="s">
        <v>236</v>
      </c>
      <c r="C18" s="132" t="s">
        <v>226</v>
      </c>
      <c r="D18" s="147" t="s">
        <v>205</v>
      </c>
      <c r="E18" s="137" t="s">
        <v>202</v>
      </c>
      <c r="F18" s="123" t="s">
        <v>235</v>
      </c>
      <c r="G18" s="127">
        <f>IFERROR(SUM(J18/H18),"")</f>
        <v>0</v>
      </c>
      <c r="H18" s="136">
        <v>3</v>
      </c>
      <c r="I18" s="132" t="s">
        <v>237</v>
      </c>
      <c r="J18" s="135">
        <v>0</v>
      </c>
    </row>
    <row r="19" spans="2:10" ht="30" customHeight="1" x14ac:dyDescent="0.25">
      <c r="B19" s="133" t="s">
        <v>238</v>
      </c>
      <c r="C19" s="132" t="s">
        <v>17</v>
      </c>
      <c r="D19" s="147" t="s">
        <v>239</v>
      </c>
      <c r="E19" s="137" t="s">
        <v>240</v>
      </c>
      <c r="F19" s="123" t="s">
        <v>235</v>
      </c>
      <c r="G19" s="127">
        <f t="shared" ref="G19:G20" si="1">IFERROR(SUM(J19/H19),"")</f>
        <v>0</v>
      </c>
      <c r="H19" s="136">
        <v>16</v>
      </c>
      <c r="I19" s="132" t="s">
        <v>59</v>
      </c>
      <c r="J19" s="135">
        <v>0</v>
      </c>
    </row>
    <row r="20" spans="2:10" ht="30" customHeight="1" x14ac:dyDescent="0.25">
      <c r="B20" s="133" t="s">
        <v>238</v>
      </c>
      <c r="C20" s="132" t="s">
        <v>217</v>
      </c>
      <c r="D20" s="147" t="s">
        <v>239</v>
      </c>
      <c r="E20" s="139" t="s">
        <v>240</v>
      </c>
      <c r="F20" s="123" t="s">
        <v>235</v>
      </c>
      <c r="G20" s="127">
        <f t="shared" si="1"/>
        <v>0</v>
      </c>
      <c r="H20" s="136">
        <v>3</v>
      </c>
      <c r="I20" s="132" t="s">
        <v>224</v>
      </c>
      <c r="J20" s="135">
        <v>0</v>
      </c>
    </row>
    <row r="21" spans="2:10" ht="30" customHeight="1" x14ac:dyDescent="0.25">
      <c r="B21" s="133" t="s">
        <v>10</v>
      </c>
      <c r="C21" s="132" t="s">
        <v>220</v>
      </c>
      <c r="D21" s="147" t="s">
        <v>205</v>
      </c>
      <c r="E21" s="125" t="s">
        <v>202</v>
      </c>
      <c r="F21" s="132" t="s">
        <v>7</v>
      </c>
      <c r="G21" s="127">
        <f>SUM(J21/H21)</f>
        <v>0</v>
      </c>
      <c r="H21" s="136">
        <v>0.15</v>
      </c>
      <c r="I21" s="132" t="s">
        <v>227</v>
      </c>
      <c r="J21" s="135">
        <v>0</v>
      </c>
    </row>
    <row r="22" spans="2:10" ht="30" customHeight="1" x14ac:dyDescent="0.25">
      <c r="B22" s="140" t="s">
        <v>241</v>
      </c>
      <c r="C22" s="132" t="s">
        <v>220</v>
      </c>
      <c r="D22" s="124" t="s">
        <v>242</v>
      </c>
      <c r="E22" s="125" t="s">
        <v>202</v>
      </c>
      <c r="F22" s="132" t="s">
        <v>11</v>
      </c>
      <c r="G22" s="127">
        <f>SUM(J22/H22*1000)</f>
        <v>0</v>
      </c>
      <c r="H22" s="136">
        <v>100</v>
      </c>
      <c r="I22" s="132" t="s">
        <v>59</v>
      </c>
      <c r="J22" s="135">
        <v>0</v>
      </c>
    </row>
    <row r="23" spans="2:10" ht="30" customHeight="1" x14ac:dyDescent="0.25">
      <c r="B23" s="140" t="s">
        <v>243</v>
      </c>
      <c r="C23" s="132" t="s">
        <v>220</v>
      </c>
      <c r="D23" s="124" t="s">
        <v>244</v>
      </c>
      <c r="E23" s="125" t="s">
        <v>202</v>
      </c>
      <c r="F23" s="132" t="s">
        <v>11</v>
      </c>
      <c r="G23" s="127">
        <f t="shared" ref="G23:G28" si="2">SUM(J23/H23*1000)</f>
        <v>0</v>
      </c>
      <c r="H23" s="136">
        <v>132</v>
      </c>
      <c r="I23" s="132" t="s">
        <v>59</v>
      </c>
      <c r="J23" s="135">
        <v>0</v>
      </c>
    </row>
    <row r="24" spans="2:10" ht="30" customHeight="1" x14ac:dyDescent="0.25">
      <c r="B24" s="140" t="s">
        <v>245</v>
      </c>
      <c r="C24" s="132" t="s">
        <v>220</v>
      </c>
      <c r="D24" s="124" t="s">
        <v>246</v>
      </c>
      <c r="E24" s="125" t="s">
        <v>202</v>
      </c>
      <c r="F24" s="132" t="s">
        <v>11</v>
      </c>
      <c r="G24" s="127">
        <f t="shared" si="2"/>
        <v>0</v>
      </c>
      <c r="H24" s="136">
        <v>130</v>
      </c>
      <c r="I24" s="132" t="s">
        <v>59</v>
      </c>
      <c r="J24" s="135">
        <v>0</v>
      </c>
    </row>
    <row r="25" spans="2:10" ht="30" customHeight="1" x14ac:dyDescent="0.25">
      <c r="B25" s="140" t="s">
        <v>247</v>
      </c>
      <c r="C25" s="132" t="s">
        <v>220</v>
      </c>
      <c r="D25" s="124" t="s">
        <v>248</v>
      </c>
      <c r="E25" s="125" t="s">
        <v>202</v>
      </c>
      <c r="F25" s="132" t="s">
        <v>11</v>
      </c>
      <c r="G25" s="127">
        <f t="shared" si="2"/>
        <v>0</v>
      </c>
      <c r="H25" s="136">
        <v>132</v>
      </c>
      <c r="I25" s="132" t="s">
        <v>59</v>
      </c>
      <c r="J25" s="135">
        <v>0</v>
      </c>
    </row>
    <row r="26" spans="2:10" ht="30" customHeight="1" x14ac:dyDescent="0.25">
      <c r="B26" s="140" t="s">
        <v>249</v>
      </c>
      <c r="C26" s="132" t="s">
        <v>220</v>
      </c>
      <c r="D26" s="124" t="s">
        <v>250</v>
      </c>
      <c r="E26" s="125" t="s">
        <v>202</v>
      </c>
      <c r="F26" s="132" t="s">
        <v>11</v>
      </c>
      <c r="G26" s="127">
        <f t="shared" si="2"/>
        <v>0</v>
      </c>
      <c r="H26" s="136">
        <v>140</v>
      </c>
      <c r="I26" s="132" t="s">
        <v>59</v>
      </c>
      <c r="J26" s="135">
        <v>0</v>
      </c>
    </row>
    <row r="27" spans="2:10" ht="30" customHeight="1" x14ac:dyDescent="0.25">
      <c r="B27" s="140" t="s">
        <v>251</v>
      </c>
      <c r="C27" s="132" t="s">
        <v>220</v>
      </c>
      <c r="D27" s="124" t="s">
        <v>252</v>
      </c>
      <c r="E27" s="125" t="s">
        <v>202</v>
      </c>
      <c r="F27" s="132" t="s">
        <v>11</v>
      </c>
      <c r="G27" s="127">
        <f t="shared" si="2"/>
        <v>0</v>
      </c>
      <c r="H27" s="136">
        <v>132</v>
      </c>
      <c r="I27" s="132" t="s">
        <v>59</v>
      </c>
      <c r="J27" s="135">
        <v>0</v>
      </c>
    </row>
    <row r="28" spans="2:10" ht="30" customHeight="1" x14ac:dyDescent="0.25">
      <c r="B28" s="140" t="s">
        <v>253</v>
      </c>
      <c r="C28" s="132" t="s">
        <v>220</v>
      </c>
      <c r="D28" s="124" t="s">
        <v>254</v>
      </c>
      <c r="E28" s="125" t="s">
        <v>202</v>
      </c>
      <c r="F28" s="132" t="s">
        <v>11</v>
      </c>
      <c r="G28" s="127">
        <f t="shared" si="2"/>
        <v>0</v>
      </c>
      <c r="H28" s="136">
        <v>127</v>
      </c>
      <c r="I28" s="132" t="s">
        <v>59</v>
      </c>
      <c r="J28" s="135">
        <v>0</v>
      </c>
    </row>
    <row r="29" spans="2:10" ht="30" customHeight="1" x14ac:dyDescent="0.25">
      <c r="B29" s="140" t="s">
        <v>255</v>
      </c>
      <c r="C29" s="132" t="s">
        <v>220</v>
      </c>
      <c r="D29" s="124" t="s">
        <v>256</v>
      </c>
      <c r="E29" s="125" t="s">
        <v>202</v>
      </c>
      <c r="F29" s="132" t="s">
        <v>11</v>
      </c>
      <c r="G29" s="127">
        <f t="shared" ref="G29" si="3">SUM(J29/H29*1000)</f>
        <v>0</v>
      </c>
      <c r="H29" s="136">
        <v>135</v>
      </c>
      <c r="I29" s="132" t="s">
        <v>59</v>
      </c>
      <c r="J29" s="135">
        <v>0</v>
      </c>
    </row>
    <row r="30" spans="2:10" ht="30" customHeight="1" x14ac:dyDescent="0.25">
      <c r="B30" s="194" t="s">
        <v>260</v>
      </c>
      <c r="C30" s="123" t="s">
        <v>261</v>
      </c>
      <c r="D30" s="124" t="s">
        <v>263</v>
      </c>
      <c r="E30" s="125" t="s">
        <v>202</v>
      </c>
      <c r="F30" s="132" t="s">
        <v>265</v>
      </c>
      <c r="G30" s="127">
        <v>0</v>
      </c>
      <c r="H30" s="195" t="s">
        <v>264</v>
      </c>
      <c r="I30" s="132" t="s">
        <v>224</v>
      </c>
      <c r="J30" s="135">
        <v>0</v>
      </c>
    </row>
    <row r="31" spans="2:10" ht="30" customHeight="1" x14ac:dyDescent="0.25">
      <c r="B31" s="194" t="s">
        <v>267</v>
      </c>
      <c r="C31" s="123" t="s">
        <v>262</v>
      </c>
      <c r="D31" s="124" t="s">
        <v>264</v>
      </c>
      <c r="E31" s="125" t="s">
        <v>202</v>
      </c>
      <c r="F31" s="123" t="s">
        <v>264</v>
      </c>
      <c r="G31" s="127">
        <v>0</v>
      </c>
      <c r="H31" s="195" t="s">
        <v>264</v>
      </c>
      <c r="I31" s="132" t="s">
        <v>266</v>
      </c>
      <c r="J31" s="135">
        <v>0</v>
      </c>
    </row>
    <row r="32" spans="2:10" ht="16.5" thickBot="1" x14ac:dyDescent="0.3">
      <c r="B32" s="141"/>
      <c r="E32" s="142"/>
      <c r="H32" s="143"/>
      <c r="J32" s="193"/>
    </row>
    <row r="33" spans="2:10" ht="41.25" customHeight="1" thickBot="1" x14ac:dyDescent="0.3">
      <c r="B33" s="141"/>
      <c r="F33" s="144" t="s">
        <v>257</v>
      </c>
      <c r="G33" s="145">
        <v>12</v>
      </c>
      <c r="H33" s="143"/>
      <c r="I33" s="144" t="s">
        <v>258</v>
      </c>
      <c r="J33" s="146">
        <f>SUM(J2:J31)</f>
        <v>0</v>
      </c>
    </row>
    <row r="34" spans="2:10" ht="15.75" thickBot="1" x14ac:dyDescent="0.3">
      <c r="B34" s="141"/>
      <c r="H34" s="143"/>
    </row>
    <row r="35" spans="2:10" ht="37.5" customHeight="1" thickBot="1" x14ac:dyDescent="0.3">
      <c r="B35" s="141"/>
      <c r="H35" s="143"/>
      <c r="I35" s="144" t="s">
        <v>259</v>
      </c>
      <c r="J35" s="146">
        <f>SUM(J33)*(G33)</f>
        <v>0</v>
      </c>
    </row>
    <row r="36" spans="2:10" x14ac:dyDescent="0.25">
      <c r="B36" s="141"/>
      <c r="H36" s="143"/>
    </row>
    <row r="37" spans="2:10" x14ac:dyDescent="0.25">
      <c r="B37" s="141"/>
      <c r="H37" s="143"/>
    </row>
    <row r="38" spans="2:10" x14ac:dyDescent="0.25">
      <c r="B38" s="141"/>
      <c r="H38" s="143"/>
    </row>
    <row r="39" spans="2:10" x14ac:dyDescent="0.25">
      <c r="B39" s="141"/>
      <c r="H39" s="143"/>
    </row>
    <row r="40" spans="2:10" x14ac:dyDescent="0.25">
      <c r="B40" s="141"/>
      <c r="H40" s="143"/>
    </row>
    <row r="41" spans="2:10" x14ac:dyDescent="0.25">
      <c r="B41" s="141"/>
      <c r="H41" s="143"/>
    </row>
    <row r="42" spans="2:10" x14ac:dyDescent="0.25">
      <c r="B42" s="141"/>
      <c r="H42" s="143"/>
    </row>
    <row r="43" spans="2:10" x14ac:dyDescent="0.25">
      <c r="B43" s="141"/>
      <c r="H43" s="143"/>
    </row>
    <row r="44" spans="2:10" x14ac:dyDescent="0.25">
      <c r="B44" s="141"/>
      <c r="H44" s="143"/>
    </row>
    <row r="45" spans="2:10" x14ac:dyDescent="0.25">
      <c r="B45" s="141"/>
      <c r="H45" s="143"/>
    </row>
    <row r="46" spans="2:10" x14ac:dyDescent="0.25">
      <c r="B46" s="141"/>
      <c r="H46" s="143"/>
    </row>
    <row r="47" spans="2:10" x14ac:dyDescent="0.25">
      <c r="B47" s="141"/>
      <c r="H47" s="143"/>
    </row>
    <row r="48" spans="2:10" x14ac:dyDescent="0.25">
      <c r="B48" s="141"/>
      <c r="H48" s="143"/>
    </row>
    <row r="49" spans="2:8" x14ac:dyDescent="0.25">
      <c r="B49" s="141"/>
      <c r="H49" s="143"/>
    </row>
    <row r="50" spans="2:8" x14ac:dyDescent="0.25">
      <c r="B50" s="141"/>
      <c r="H50" s="143"/>
    </row>
    <row r="51" spans="2:8" x14ac:dyDescent="0.25">
      <c r="B51" s="141"/>
      <c r="H51" s="143"/>
    </row>
    <row r="52" spans="2:8" x14ac:dyDescent="0.25">
      <c r="B52" s="141"/>
      <c r="H52" s="143"/>
    </row>
    <row r="53" spans="2:8" x14ac:dyDescent="0.25">
      <c r="B53" s="141"/>
      <c r="H53" s="143"/>
    </row>
    <row r="54" spans="2:8" x14ac:dyDescent="0.25">
      <c r="B54" s="141"/>
      <c r="H54" s="143"/>
    </row>
    <row r="55" spans="2:8" x14ac:dyDescent="0.25">
      <c r="B55" s="141"/>
      <c r="H55" s="143"/>
    </row>
    <row r="56" spans="2:8" x14ac:dyDescent="0.25">
      <c r="B56" s="141"/>
      <c r="H56" s="143"/>
    </row>
    <row r="57" spans="2:8" x14ac:dyDescent="0.25">
      <c r="B57" s="141"/>
      <c r="H57" s="143"/>
    </row>
    <row r="58" spans="2:8" x14ac:dyDescent="0.25">
      <c r="B58" s="141"/>
      <c r="H58" s="143"/>
    </row>
    <row r="59" spans="2:8" x14ac:dyDescent="0.25">
      <c r="B59" s="141"/>
      <c r="H59" s="143"/>
    </row>
    <row r="60" spans="2:8" x14ac:dyDescent="0.25">
      <c r="B60" s="141"/>
      <c r="H60" s="143"/>
    </row>
    <row r="61" spans="2:8" x14ac:dyDescent="0.25">
      <c r="B61" s="141"/>
      <c r="H61" s="143"/>
    </row>
    <row r="62" spans="2:8" x14ac:dyDescent="0.25">
      <c r="B62" s="141"/>
      <c r="H62" s="143"/>
    </row>
    <row r="63" spans="2:8" x14ac:dyDescent="0.25">
      <c r="B63" s="141"/>
      <c r="H63" s="143"/>
    </row>
    <row r="64" spans="2:8" x14ac:dyDescent="0.25">
      <c r="B64" s="141"/>
      <c r="H64" s="143"/>
    </row>
    <row r="65" spans="2:8" x14ac:dyDescent="0.25">
      <c r="B65" s="141"/>
      <c r="H65" s="143"/>
    </row>
    <row r="66" spans="2:8" x14ac:dyDescent="0.25">
      <c r="B66" s="141"/>
      <c r="H66" s="143"/>
    </row>
    <row r="67" spans="2:8" x14ac:dyDescent="0.25">
      <c r="B67" s="141"/>
      <c r="H67" s="143"/>
    </row>
    <row r="68" spans="2:8" x14ac:dyDescent="0.25">
      <c r="B68" s="141"/>
      <c r="H68" s="143"/>
    </row>
    <row r="69" spans="2:8" x14ac:dyDescent="0.25">
      <c r="B69" s="141"/>
      <c r="H69" s="143"/>
    </row>
    <row r="70" spans="2:8" x14ac:dyDescent="0.25">
      <c r="B70" s="141"/>
      <c r="H70" s="143"/>
    </row>
    <row r="71" spans="2:8" x14ac:dyDescent="0.25">
      <c r="B71" s="141"/>
      <c r="H71" s="143"/>
    </row>
    <row r="72" spans="2:8" x14ac:dyDescent="0.25">
      <c r="B72" s="141"/>
      <c r="H72" s="143"/>
    </row>
    <row r="73" spans="2:8" x14ac:dyDescent="0.25">
      <c r="B73" s="141"/>
      <c r="H73" s="143"/>
    </row>
    <row r="74" spans="2:8" x14ac:dyDescent="0.25">
      <c r="B74" s="141"/>
    </row>
    <row r="75" spans="2:8" x14ac:dyDescent="0.25">
      <c r="B75" s="141"/>
    </row>
    <row r="76" spans="2:8" x14ac:dyDescent="0.25">
      <c r="B76" s="141"/>
    </row>
    <row r="77" spans="2:8" x14ac:dyDescent="0.25">
      <c r="B77" s="141"/>
    </row>
    <row r="78" spans="2:8" x14ac:dyDescent="0.25">
      <c r="B78" s="141"/>
    </row>
    <row r="79" spans="2:8" x14ac:dyDescent="0.25">
      <c r="B79" s="141"/>
    </row>
    <row r="80" spans="2:8" x14ac:dyDescent="0.25">
      <c r="B80" s="141"/>
    </row>
    <row r="81" spans="2:2" x14ac:dyDescent="0.25">
      <c r="B81" s="141"/>
    </row>
    <row r="82" spans="2:2" x14ac:dyDescent="0.25">
      <c r="B82" s="113"/>
    </row>
    <row r="83" spans="2:2" x14ac:dyDescent="0.25">
      <c r="B83" s="113"/>
    </row>
    <row r="84" spans="2:2" x14ac:dyDescent="0.25">
      <c r="B84" s="113"/>
    </row>
    <row r="85" spans="2:2" x14ac:dyDescent="0.25">
      <c r="B85" s="113"/>
    </row>
    <row r="86" spans="2:2" x14ac:dyDescent="0.25">
      <c r="B86" s="113"/>
    </row>
    <row r="87" spans="2:2" x14ac:dyDescent="0.25">
      <c r="B87" s="113"/>
    </row>
    <row r="88" spans="2:2" x14ac:dyDescent="0.25">
      <c r="B88" s="113"/>
    </row>
    <row r="89" spans="2:2" x14ac:dyDescent="0.25">
      <c r="B89" s="113"/>
    </row>
    <row r="90" spans="2:2" x14ac:dyDescent="0.25">
      <c r="B90" s="113"/>
    </row>
    <row r="91" spans="2:2" x14ac:dyDescent="0.25">
      <c r="B91" s="113"/>
    </row>
    <row r="92" spans="2:2" x14ac:dyDescent="0.25">
      <c r="B92" s="113"/>
    </row>
    <row r="93" spans="2:2" x14ac:dyDescent="0.25">
      <c r="B93" s="113"/>
    </row>
    <row r="94" spans="2:2" x14ac:dyDescent="0.25">
      <c r="B94" s="113"/>
    </row>
    <row r="95" spans="2:2" x14ac:dyDescent="0.25">
      <c r="B95" s="113"/>
    </row>
    <row r="96" spans="2:2" x14ac:dyDescent="0.25">
      <c r="B96" s="113"/>
    </row>
    <row r="97" spans="2:2" x14ac:dyDescent="0.25">
      <c r="B97" s="113"/>
    </row>
    <row r="98" spans="2:2" x14ac:dyDescent="0.25">
      <c r="B98" s="113"/>
    </row>
    <row r="99" spans="2:2" x14ac:dyDescent="0.25">
      <c r="B99" s="113"/>
    </row>
    <row r="100" spans="2:2" x14ac:dyDescent="0.25">
      <c r="B100" s="113"/>
    </row>
    <row r="101" spans="2:2" x14ac:dyDescent="0.25">
      <c r="B101" s="113"/>
    </row>
    <row r="102" spans="2:2" x14ac:dyDescent="0.25">
      <c r="B102" s="113"/>
    </row>
    <row r="103" spans="2:2" x14ac:dyDescent="0.25">
      <c r="B103" s="113"/>
    </row>
    <row r="104" spans="2:2" x14ac:dyDescent="0.25">
      <c r="B104" s="113"/>
    </row>
    <row r="105" spans="2:2" x14ac:dyDescent="0.25">
      <c r="B105" s="113"/>
    </row>
    <row r="106" spans="2:2" x14ac:dyDescent="0.25">
      <c r="B106" s="113"/>
    </row>
    <row r="107" spans="2:2" x14ac:dyDescent="0.25">
      <c r="B107" s="113"/>
    </row>
    <row r="108" spans="2:2" x14ac:dyDescent="0.25">
      <c r="B108" s="113"/>
    </row>
    <row r="109" spans="2:2" x14ac:dyDescent="0.25">
      <c r="B109" s="113"/>
    </row>
    <row r="110" spans="2:2" x14ac:dyDescent="0.25">
      <c r="B110" s="113"/>
    </row>
    <row r="111" spans="2:2" x14ac:dyDescent="0.25">
      <c r="B111" s="113"/>
    </row>
    <row r="112" spans="2:2" x14ac:dyDescent="0.25">
      <c r="B112" s="113"/>
    </row>
    <row r="113" spans="2:2" x14ac:dyDescent="0.25">
      <c r="B113" s="113"/>
    </row>
    <row r="114" spans="2:2" x14ac:dyDescent="0.25">
      <c r="B114" s="113"/>
    </row>
    <row r="115" spans="2:2" x14ac:dyDescent="0.25">
      <c r="B115" s="113"/>
    </row>
    <row r="116" spans="2:2" x14ac:dyDescent="0.25">
      <c r="B116" s="113"/>
    </row>
    <row r="117" spans="2:2" x14ac:dyDescent="0.25">
      <c r="B117" s="113"/>
    </row>
    <row r="118" spans="2:2" x14ac:dyDescent="0.25">
      <c r="B118" s="113"/>
    </row>
    <row r="119" spans="2:2" x14ac:dyDescent="0.25">
      <c r="B119" s="113"/>
    </row>
    <row r="120" spans="2:2" x14ac:dyDescent="0.25">
      <c r="B120" s="113"/>
    </row>
    <row r="121" spans="2:2" x14ac:dyDescent="0.25">
      <c r="B121" s="113"/>
    </row>
    <row r="122" spans="2:2" x14ac:dyDescent="0.25">
      <c r="B122" s="113"/>
    </row>
    <row r="123" spans="2:2" x14ac:dyDescent="0.25">
      <c r="B123" s="113"/>
    </row>
    <row r="124" spans="2:2" x14ac:dyDescent="0.25">
      <c r="B124" s="113"/>
    </row>
    <row r="125" spans="2:2" x14ac:dyDescent="0.25">
      <c r="B125" s="113"/>
    </row>
    <row r="126" spans="2:2" x14ac:dyDescent="0.25">
      <c r="B126" s="113"/>
    </row>
    <row r="127" spans="2:2" x14ac:dyDescent="0.25">
      <c r="B127" s="113"/>
    </row>
    <row r="128" spans="2:2" x14ac:dyDescent="0.25">
      <c r="B128" s="113"/>
    </row>
    <row r="129" spans="2:2" x14ac:dyDescent="0.25">
      <c r="B129" s="113"/>
    </row>
    <row r="130" spans="2:2" x14ac:dyDescent="0.25">
      <c r="B130" s="113"/>
    </row>
    <row r="131" spans="2:2" x14ac:dyDescent="0.25">
      <c r="B131" s="113"/>
    </row>
    <row r="132" spans="2:2" x14ac:dyDescent="0.25">
      <c r="B132" s="113"/>
    </row>
    <row r="133" spans="2:2" x14ac:dyDescent="0.25">
      <c r="B133" s="113"/>
    </row>
    <row r="134" spans="2:2" x14ac:dyDescent="0.25">
      <c r="B134" s="113"/>
    </row>
    <row r="135" spans="2:2" x14ac:dyDescent="0.25">
      <c r="B135" s="113"/>
    </row>
    <row r="136" spans="2:2" x14ac:dyDescent="0.25">
      <c r="B136" s="113"/>
    </row>
    <row r="137" spans="2:2" x14ac:dyDescent="0.25">
      <c r="B137" s="113"/>
    </row>
    <row r="138" spans="2:2" x14ac:dyDescent="0.25">
      <c r="B138" s="113"/>
    </row>
    <row r="139" spans="2:2" x14ac:dyDescent="0.25">
      <c r="B139" s="113"/>
    </row>
    <row r="140" spans="2:2" x14ac:dyDescent="0.25">
      <c r="B140" s="113"/>
    </row>
    <row r="141" spans="2:2" x14ac:dyDescent="0.25">
      <c r="B141" s="113"/>
    </row>
    <row r="142" spans="2:2" x14ac:dyDescent="0.25">
      <c r="B142" s="113"/>
    </row>
    <row r="143" spans="2:2" x14ac:dyDescent="0.25">
      <c r="B143" s="113"/>
    </row>
    <row r="144" spans="2:2" x14ac:dyDescent="0.25">
      <c r="B144" s="113"/>
    </row>
    <row r="145" spans="2:2" x14ac:dyDescent="0.25">
      <c r="B145" s="113"/>
    </row>
    <row r="146" spans="2:2" x14ac:dyDescent="0.25">
      <c r="B146" s="113"/>
    </row>
    <row r="147" spans="2:2" x14ac:dyDescent="0.25">
      <c r="B147" s="113"/>
    </row>
    <row r="148" spans="2:2" x14ac:dyDescent="0.25">
      <c r="B148" s="113"/>
    </row>
    <row r="149" spans="2:2" x14ac:dyDescent="0.25">
      <c r="B149" s="113"/>
    </row>
    <row r="150" spans="2:2" x14ac:dyDescent="0.25">
      <c r="B150" s="113"/>
    </row>
    <row r="151" spans="2:2" x14ac:dyDescent="0.25">
      <c r="B151" s="113"/>
    </row>
    <row r="152" spans="2:2" x14ac:dyDescent="0.25">
      <c r="B152" s="113"/>
    </row>
    <row r="153" spans="2:2" x14ac:dyDescent="0.25">
      <c r="B153" s="113"/>
    </row>
    <row r="154" spans="2:2" x14ac:dyDescent="0.25">
      <c r="B154" s="113"/>
    </row>
    <row r="155" spans="2:2" x14ac:dyDescent="0.25">
      <c r="B155" s="113"/>
    </row>
    <row r="156" spans="2:2" x14ac:dyDescent="0.25">
      <c r="B156" s="113"/>
    </row>
    <row r="157" spans="2:2" x14ac:dyDescent="0.25">
      <c r="B157" s="113"/>
    </row>
    <row r="158" spans="2:2" x14ac:dyDescent="0.25">
      <c r="B158" s="113"/>
    </row>
    <row r="159" spans="2:2" x14ac:dyDescent="0.25">
      <c r="B159" s="113"/>
    </row>
    <row r="160" spans="2:2" x14ac:dyDescent="0.25">
      <c r="B160" s="113"/>
    </row>
    <row r="161" spans="2:2" x14ac:dyDescent="0.25">
      <c r="B161" s="113"/>
    </row>
    <row r="162" spans="2:2" x14ac:dyDescent="0.25">
      <c r="B162" s="113"/>
    </row>
    <row r="163" spans="2:2" x14ac:dyDescent="0.25">
      <c r="B163" s="113"/>
    </row>
    <row r="164" spans="2:2" x14ac:dyDescent="0.25">
      <c r="B164" s="113"/>
    </row>
    <row r="165" spans="2:2" x14ac:dyDescent="0.25">
      <c r="B165" s="113"/>
    </row>
    <row r="166" spans="2:2" x14ac:dyDescent="0.25">
      <c r="B166" s="113"/>
    </row>
    <row r="167" spans="2:2" x14ac:dyDescent="0.25">
      <c r="B167" s="113"/>
    </row>
    <row r="168" spans="2:2" x14ac:dyDescent="0.25">
      <c r="B168" s="113"/>
    </row>
    <row r="169" spans="2:2" x14ac:dyDescent="0.25">
      <c r="B169" s="113"/>
    </row>
    <row r="170" spans="2:2" x14ac:dyDescent="0.25">
      <c r="B170" s="113"/>
    </row>
    <row r="171" spans="2:2" x14ac:dyDescent="0.25">
      <c r="B171" s="113"/>
    </row>
    <row r="172" spans="2:2" x14ac:dyDescent="0.25">
      <c r="B172" s="113"/>
    </row>
    <row r="173" spans="2:2" x14ac:dyDescent="0.25">
      <c r="B173" s="113"/>
    </row>
    <row r="174" spans="2:2" x14ac:dyDescent="0.25">
      <c r="B174" s="113"/>
    </row>
    <row r="175" spans="2:2" x14ac:dyDescent="0.25">
      <c r="B175" s="113"/>
    </row>
    <row r="176" spans="2:2" x14ac:dyDescent="0.25">
      <c r="B176" s="113"/>
    </row>
    <row r="177" spans="2:2" x14ac:dyDescent="0.25">
      <c r="B177" s="113"/>
    </row>
    <row r="178" spans="2:2" x14ac:dyDescent="0.25">
      <c r="B178" s="113"/>
    </row>
    <row r="179" spans="2:2" x14ac:dyDescent="0.25">
      <c r="B179" s="113"/>
    </row>
    <row r="180" spans="2:2" x14ac:dyDescent="0.25">
      <c r="B180" s="113"/>
    </row>
    <row r="181" spans="2:2" x14ac:dyDescent="0.25">
      <c r="B181" s="113"/>
    </row>
    <row r="182" spans="2:2" x14ac:dyDescent="0.25">
      <c r="B182" s="113"/>
    </row>
    <row r="183" spans="2:2" x14ac:dyDescent="0.25">
      <c r="B183" s="113"/>
    </row>
    <row r="184" spans="2:2" x14ac:dyDescent="0.25">
      <c r="B184" s="113"/>
    </row>
    <row r="185" spans="2:2" x14ac:dyDescent="0.25">
      <c r="B185" s="113"/>
    </row>
    <row r="186" spans="2:2" x14ac:dyDescent="0.25">
      <c r="B186" s="113"/>
    </row>
    <row r="187" spans="2:2" x14ac:dyDescent="0.25">
      <c r="B187" s="113"/>
    </row>
    <row r="188" spans="2:2" x14ac:dyDescent="0.25">
      <c r="B188" s="113"/>
    </row>
    <row r="189" spans="2:2" x14ac:dyDescent="0.25">
      <c r="B189" s="113"/>
    </row>
    <row r="190" spans="2:2" x14ac:dyDescent="0.25">
      <c r="B190" s="113"/>
    </row>
    <row r="191" spans="2:2" x14ac:dyDescent="0.25">
      <c r="B191" s="113"/>
    </row>
    <row r="192" spans="2:2" x14ac:dyDescent="0.25">
      <c r="B192" s="113"/>
    </row>
    <row r="193" spans="2:2" x14ac:dyDescent="0.25">
      <c r="B193" s="113"/>
    </row>
    <row r="194" spans="2:2" x14ac:dyDescent="0.25">
      <c r="B194" s="113"/>
    </row>
    <row r="195" spans="2:2" x14ac:dyDescent="0.25">
      <c r="B195" s="113"/>
    </row>
    <row r="196" spans="2:2" x14ac:dyDescent="0.25">
      <c r="B196" s="113"/>
    </row>
    <row r="197" spans="2:2" x14ac:dyDescent="0.25">
      <c r="B197" s="113"/>
    </row>
    <row r="198" spans="2:2" x14ac:dyDescent="0.25">
      <c r="B198" s="113"/>
    </row>
    <row r="199" spans="2:2" x14ac:dyDescent="0.25">
      <c r="B199" s="113"/>
    </row>
    <row r="200" spans="2:2" x14ac:dyDescent="0.25">
      <c r="B200" s="113"/>
    </row>
    <row r="201" spans="2:2" x14ac:dyDescent="0.25">
      <c r="B201" s="113"/>
    </row>
    <row r="202" spans="2:2" x14ac:dyDescent="0.25">
      <c r="B202" s="113"/>
    </row>
    <row r="203" spans="2:2" x14ac:dyDescent="0.25">
      <c r="B203" s="113"/>
    </row>
    <row r="204" spans="2:2" x14ac:dyDescent="0.25">
      <c r="B204" s="113"/>
    </row>
    <row r="205" spans="2:2" x14ac:dyDescent="0.25">
      <c r="B205" s="113"/>
    </row>
    <row r="206" spans="2:2" x14ac:dyDescent="0.25">
      <c r="B206" s="113"/>
    </row>
    <row r="207" spans="2:2" x14ac:dyDescent="0.25">
      <c r="B207" s="113"/>
    </row>
    <row r="208" spans="2:2" x14ac:dyDescent="0.25">
      <c r="B208" s="113"/>
    </row>
    <row r="209" spans="2:2" x14ac:dyDescent="0.25">
      <c r="B209" s="113"/>
    </row>
    <row r="210" spans="2:2" x14ac:dyDescent="0.25">
      <c r="B210" s="113"/>
    </row>
    <row r="211" spans="2:2" x14ac:dyDescent="0.25">
      <c r="B211" s="113"/>
    </row>
    <row r="212" spans="2:2" x14ac:dyDescent="0.25">
      <c r="B212" s="113"/>
    </row>
  </sheetData>
  <sheetProtection sheet="1" objects="1" scenarios="1" sort="0" autoFilter="0"/>
  <autoFilter ref="B1:B31" xr:uid="{6D4747A3-6F0B-4983-98F1-65C0941464FF}"/>
  <conditionalFormatting sqref="J33">
    <cfRule type="cellIs" dxfId="9" priority="1" operator="lessThan">
      <formula>1000</formula>
    </cfRule>
    <cfRule type="cellIs" dxfId="8" priority="2" operator="lessThan">
      <formula>500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F4E63-C84D-4D1F-B553-A147D291DA6B}">
  <dimension ref="B6:H89"/>
  <sheetViews>
    <sheetView showGridLines="0" workbookViewId="0">
      <selection activeCell="D13" sqref="D13"/>
    </sheetView>
  </sheetViews>
  <sheetFormatPr defaultColWidth="8.7109375" defaultRowHeight="15" x14ac:dyDescent="0.25"/>
  <cols>
    <col min="2" max="2" width="24.140625" customWidth="1"/>
    <col min="3" max="3" width="19.28515625" style="1" customWidth="1"/>
    <col min="4" max="4" width="18.28515625" customWidth="1"/>
    <col min="5" max="5" width="17.85546875" customWidth="1"/>
    <col min="6" max="6" width="14.42578125" customWidth="1"/>
    <col min="7" max="7" width="13.42578125" customWidth="1"/>
    <col min="8" max="8" width="18.42578125" bestFit="1" customWidth="1"/>
  </cols>
  <sheetData>
    <row r="6" spans="2:8" ht="21" x14ac:dyDescent="0.35">
      <c r="B6" s="3" t="s">
        <v>0</v>
      </c>
      <c r="C6" s="4"/>
      <c r="D6" s="5"/>
      <c r="E6" s="5"/>
      <c r="F6" s="5"/>
      <c r="G6" s="5"/>
      <c r="H6" s="5"/>
    </row>
    <row r="8" spans="2:8" ht="21.75" thickBot="1" x14ac:dyDescent="0.4">
      <c r="B8" s="2" t="s">
        <v>1</v>
      </c>
    </row>
    <row r="9" spans="2:8" x14ac:dyDescent="0.25">
      <c r="B9" s="33" t="s">
        <v>2</v>
      </c>
      <c r="C9" s="21" t="s">
        <v>3</v>
      </c>
    </row>
    <row r="10" spans="2:8" x14ac:dyDescent="0.25">
      <c r="B10" s="43" t="s">
        <v>268</v>
      </c>
      <c r="C10" s="47">
        <v>2.2000000000000001E-3</v>
      </c>
      <c r="F10" s="45"/>
    </row>
    <row r="11" spans="2:8" x14ac:dyDescent="0.25">
      <c r="B11" s="237" t="s">
        <v>269</v>
      </c>
      <c r="C11" s="47">
        <v>2.2000000000000001E-3</v>
      </c>
      <c r="F11" s="45"/>
    </row>
    <row r="12" spans="2:8" x14ac:dyDescent="0.25">
      <c r="B12" s="43" t="s">
        <v>270</v>
      </c>
      <c r="C12" s="47">
        <v>2.2000000000000001E-3</v>
      </c>
      <c r="F12" s="45"/>
    </row>
    <row r="13" spans="2:8" x14ac:dyDescent="0.25">
      <c r="B13" s="31" t="s">
        <v>271</v>
      </c>
      <c r="C13" s="47">
        <v>4.4999999999999997E-3</v>
      </c>
      <c r="F13" s="45"/>
    </row>
    <row r="14" spans="2:8" x14ac:dyDescent="0.25">
      <c r="B14" s="31" t="s">
        <v>272</v>
      </c>
      <c r="C14" s="47">
        <v>1.5E-3</v>
      </c>
      <c r="F14" s="45"/>
    </row>
    <row r="15" spans="2:8" x14ac:dyDescent="0.25">
      <c r="B15" s="31" t="s">
        <v>273</v>
      </c>
      <c r="C15" s="47">
        <v>1E-3</v>
      </c>
      <c r="F15" s="45"/>
    </row>
    <row r="16" spans="2:8" x14ac:dyDescent="0.25">
      <c r="B16" s="43" t="s">
        <v>5</v>
      </c>
      <c r="C16" s="47">
        <v>1.4000000000000002E-3</v>
      </c>
      <c r="F16" s="45"/>
    </row>
    <row r="17" spans="2:6" ht="15.75" thickBot="1" x14ac:dyDescent="0.3">
      <c r="B17" s="39" t="s">
        <v>6</v>
      </c>
      <c r="C17" s="46">
        <v>1.4000000000000002E-3</v>
      </c>
      <c r="F17" s="45"/>
    </row>
    <row r="18" spans="2:6" x14ac:dyDescent="0.25">
      <c r="C18"/>
    </row>
    <row r="19" spans="2:6" ht="21.75" thickBot="1" x14ac:dyDescent="0.4">
      <c r="B19" s="2" t="s">
        <v>7</v>
      </c>
      <c r="C19"/>
    </row>
    <row r="20" spans="2:6" x14ac:dyDescent="0.25">
      <c r="B20" s="33" t="s">
        <v>2</v>
      </c>
      <c r="C20" s="22" t="s">
        <v>3</v>
      </c>
      <c r="D20" s="44" t="s">
        <v>8</v>
      </c>
    </row>
    <row r="21" spans="2:6" x14ac:dyDescent="0.25">
      <c r="B21" s="43" t="s">
        <v>6</v>
      </c>
      <c r="C21" s="41">
        <v>8.0000000000000004E-4</v>
      </c>
      <c r="D21" s="42"/>
    </row>
    <row r="22" spans="2:6" x14ac:dyDescent="0.25">
      <c r="B22" s="43" t="s">
        <v>274</v>
      </c>
      <c r="C22" s="41">
        <v>4.4000000000000003E-3</v>
      </c>
      <c r="D22" s="42">
        <v>0.3987757104370781</v>
      </c>
    </row>
    <row r="23" spans="2:6" x14ac:dyDescent="0.25">
      <c r="B23" s="31" t="s">
        <v>10</v>
      </c>
      <c r="C23" s="41">
        <v>1E-3</v>
      </c>
      <c r="D23" s="40">
        <v>0.50986279854021344</v>
      </c>
    </row>
    <row r="24" spans="2:6" ht="15.75" thickBot="1" x14ac:dyDescent="0.3">
      <c r="B24" s="39" t="s">
        <v>275</v>
      </c>
      <c r="C24" s="38" t="s">
        <v>12</v>
      </c>
      <c r="D24" s="37">
        <v>0.96464679463812875</v>
      </c>
    </row>
    <row r="25" spans="2:6" x14ac:dyDescent="0.25">
      <c r="B25" s="36"/>
      <c r="C25" s="35"/>
      <c r="D25" s="34"/>
    </row>
    <row r="26" spans="2:6" ht="21.75" thickBot="1" x14ac:dyDescent="0.4">
      <c r="B26" s="2" t="s">
        <v>13</v>
      </c>
      <c r="C26"/>
    </row>
    <row r="27" spans="2:6" x14ac:dyDescent="0.25">
      <c r="B27" s="33" t="s">
        <v>2</v>
      </c>
      <c r="C27" s="238" t="s">
        <v>14</v>
      </c>
      <c r="D27" s="21" t="s">
        <v>3</v>
      </c>
    </row>
    <row r="28" spans="2:6" x14ac:dyDescent="0.25">
      <c r="B28" s="31" t="s">
        <v>15</v>
      </c>
      <c r="C28" s="30" t="s">
        <v>16</v>
      </c>
      <c r="D28" s="32">
        <v>1.54E-2</v>
      </c>
    </row>
    <row r="29" spans="2:6" x14ac:dyDescent="0.25">
      <c r="B29" s="31" t="s">
        <v>17</v>
      </c>
      <c r="C29" s="30" t="s">
        <v>16</v>
      </c>
      <c r="D29" s="29">
        <v>1E-3</v>
      </c>
    </row>
    <row r="30" spans="2:6" x14ac:dyDescent="0.25">
      <c r="B30" s="31" t="s">
        <v>18</v>
      </c>
      <c r="C30" s="30" t="s">
        <v>16</v>
      </c>
      <c r="D30" s="29">
        <v>1.0800000000000001E-2</v>
      </c>
    </row>
    <row r="31" spans="2:6" x14ac:dyDescent="0.25">
      <c r="B31" s="31" t="s">
        <v>19</v>
      </c>
      <c r="C31" s="30" t="s">
        <v>16</v>
      </c>
      <c r="D31" s="29">
        <v>7.0000000000000001E-3</v>
      </c>
    </row>
    <row r="32" spans="2:6" x14ac:dyDescent="0.25">
      <c r="B32" s="31" t="s">
        <v>20</v>
      </c>
      <c r="C32" s="30" t="s">
        <v>16</v>
      </c>
      <c r="D32" s="29">
        <v>3.3E-3</v>
      </c>
    </row>
    <row r="33" spans="2:4" x14ac:dyDescent="0.25">
      <c r="B33" s="31" t="s">
        <v>276</v>
      </c>
      <c r="C33" s="30" t="s">
        <v>16</v>
      </c>
      <c r="D33" s="29">
        <v>3.8999999999999998E-3</v>
      </c>
    </row>
    <row r="34" spans="2:4" ht="15.75" thickBot="1" x14ac:dyDescent="0.3">
      <c r="B34" s="239" t="s">
        <v>277</v>
      </c>
      <c r="C34" s="240" t="s">
        <v>278</v>
      </c>
      <c r="D34" s="241" t="s">
        <v>279</v>
      </c>
    </row>
    <row r="36" spans="2:4" ht="21.75" thickBot="1" x14ac:dyDescent="0.4">
      <c r="B36" s="2" t="s">
        <v>21</v>
      </c>
    </row>
    <row r="37" spans="2:4" ht="16.5" thickBot="1" x14ac:dyDescent="0.35">
      <c r="B37" s="28" t="s">
        <v>22</v>
      </c>
      <c r="C37" s="21" t="s">
        <v>3</v>
      </c>
    </row>
    <row r="38" spans="2:4" ht="15.75" thickBot="1" x14ac:dyDescent="0.3">
      <c r="B38" s="27" t="s">
        <v>23</v>
      </c>
      <c r="C38" s="26">
        <v>1.24E-2</v>
      </c>
    </row>
    <row r="39" spans="2:4" ht="15.75" thickBot="1" x14ac:dyDescent="0.3">
      <c r="B39" s="27" t="s">
        <v>24</v>
      </c>
      <c r="C39" s="26">
        <v>8.0000000000000002E-3</v>
      </c>
    </row>
    <row r="40" spans="2:4" ht="15.75" thickBot="1" x14ac:dyDescent="0.3">
      <c r="B40" s="27" t="s">
        <v>25</v>
      </c>
      <c r="C40" s="26">
        <v>7.7999999999999996E-3</v>
      </c>
    </row>
    <row r="41" spans="2:4" ht="15.75" thickBot="1" x14ac:dyDescent="0.3">
      <c r="B41" s="27" t="s">
        <v>26</v>
      </c>
      <c r="C41" s="26">
        <v>1.1599999999999999E-2</v>
      </c>
    </row>
    <row r="42" spans="2:4" ht="15.75" thickBot="1" x14ac:dyDescent="0.3">
      <c r="B42" s="27" t="s">
        <v>27</v>
      </c>
      <c r="C42" s="26">
        <v>6.1999999999999998E-3</v>
      </c>
    </row>
    <row r="43" spans="2:4" ht="15.75" thickBot="1" x14ac:dyDescent="0.3">
      <c r="B43" s="27" t="s">
        <v>28</v>
      </c>
      <c r="C43" s="26">
        <v>7.3000000000000001E-3</v>
      </c>
    </row>
    <row r="44" spans="2:4" ht="15.75" thickBot="1" x14ac:dyDescent="0.3">
      <c r="B44" s="27" t="s">
        <v>29</v>
      </c>
      <c r="C44" s="26">
        <v>4.7000000000000002E-3</v>
      </c>
    </row>
    <row r="45" spans="2:4" ht="15.75" thickBot="1" x14ac:dyDescent="0.3">
      <c r="B45" s="27" t="s">
        <v>30</v>
      </c>
      <c r="C45" s="26">
        <v>5.5999999999999999E-3</v>
      </c>
    </row>
    <row r="46" spans="2:4" ht="15.75" thickBot="1" x14ac:dyDescent="0.3">
      <c r="B46" s="27" t="s">
        <v>31</v>
      </c>
      <c r="C46" s="26">
        <v>1.01E-2</v>
      </c>
    </row>
    <row r="47" spans="2:4" ht="15.75" thickBot="1" x14ac:dyDescent="0.3">
      <c r="B47" s="27" t="s">
        <v>32</v>
      </c>
      <c r="C47" s="26">
        <v>7.0000000000000001E-3</v>
      </c>
    </row>
    <row r="48" spans="2:4" ht="15.75" thickBot="1" x14ac:dyDescent="0.3">
      <c r="B48" s="27" t="s">
        <v>33</v>
      </c>
      <c r="C48" s="26">
        <v>8.3000000000000001E-3</v>
      </c>
    </row>
    <row r="49" spans="2:6" ht="15.75" thickBot="1" x14ac:dyDescent="0.3">
      <c r="B49" s="27" t="s">
        <v>34</v>
      </c>
      <c r="C49" s="26">
        <v>7.1000000000000004E-3</v>
      </c>
    </row>
    <row r="50" spans="2:6" ht="15.75" thickBot="1" x14ac:dyDescent="0.3">
      <c r="B50" s="27" t="s">
        <v>35</v>
      </c>
      <c r="C50" s="26">
        <v>1.61E-2</v>
      </c>
    </row>
    <row r="51" spans="2:6" ht="15.75" thickBot="1" x14ac:dyDescent="0.3">
      <c r="B51" s="27" t="s">
        <v>36</v>
      </c>
      <c r="C51" s="26">
        <v>9.9000000000000008E-3</v>
      </c>
    </row>
    <row r="52" spans="2:6" ht="15.75" thickBot="1" x14ac:dyDescent="0.3">
      <c r="B52" s="27" t="s">
        <v>37</v>
      </c>
      <c r="C52" s="26">
        <v>1.5900000000000001E-2</v>
      </c>
    </row>
    <row r="53" spans="2:6" ht="15.75" thickBot="1" x14ac:dyDescent="0.3">
      <c r="B53" s="27" t="s">
        <v>38</v>
      </c>
      <c r="C53" s="26">
        <v>1.04E-2</v>
      </c>
    </row>
    <row r="54" spans="2:6" ht="15.75" thickBot="1" x14ac:dyDescent="0.3">
      <c r="B54" s="25" t="s">
        <v>39</v>
      </c>
      <c r="C54" s="24">
        <v>8.9999999999999993E-3</v>
      </c>
    </row>
    <row r="56" spans="2:6" ht="21.75" thickBot="1" x14ac:dyDescent="0.4">
      <c r="B56" s="2" t="s">
        <v>40</v>
      </c>
      <c r="C56"/>
    </row>
    <row r="57" spans="2:6" ht="15.75" thickBot="1" x14ac:dyDescent="0.3">
      <c r="B57" s="23" t="s">
        <v>22</v>
      </c>
      <c r="C57" s="22" t="s">
        <v>3</v>
      </c>
      <c r="D57" s="22" t="s">
        <v>41</v>
      </c>
      <c r="E57" s="22" t="s">
        <v>42</v>
      </c>
      <c r="F57" s="21" t="s">
        <v>43</v>
      </c>
    </row>
    <row r="58" spans="2:6" ht="15.75" thickBot="1" x14ac:dyDescent="0.3">
      <c r="B58" s="20" t="s">
        <v>44</v>
      </c>
      <c r="C58" s="18">
        <v>4.41E-2</v>
      </c>
      <c r="D58" s="19">
        <v>1.43</v>
      </c>
      <c r="E58" s="18">
        <v>1.9599999999999999E-2</v>
      </c>
      <c r="F58" s="17">
        <v>96.55</v>
      </c>
    </row>
    <row r="59" spans="2:6" ht="15.75" thickBot="1" x14ac:dyDescent="0.3">
      <c r="B59" s="20" t="s">
        <v>24</v>
      </c>
      <c r="C59" s="18">
        <v>0.04</v>
      </c>
      <c r="D59" s="19">
        <v>2.46</v>
      </c>
      <c r="E59" s="18">
        <v>6.0299999999999999E-2</v>
      </c>
      <c r="F59" s="17">
        <v>33.520000000000003</v>
      </c>
    </row>
    <row r="60" spans="2:6" ht="15.75" thickBot="1" x14ac:dyDescent="0.3">
      <c r="B60" s="20" t="s">
        <v>25</v>
      </c>
      <c r="C60" s="18">
        <v>2.41E-2</v>
      </c>
      <c r="D60" s="19">
        <v>3.33</v>
      </c>
      <c r="E60" s="18">
        <v>3.04E-2</v>
      </c>
      <c r="F60" s="17">
        <v>116.13</v>
      </c>
    </row>
    <row r="61" spans="2:6" ht="15.75" thickBot="1" x14ac:dyDescent="0.3">
      <c r="B61" s="20" t="s">
        <v>27</v>
      </c>
      <c r="C61" s="18">
        <v>2.41E-2</v>
      </c>
      <c r="D61" s="19">
        <v>6.4</v>
      </c>
      <c r="E61" s="18">
        <v>6.6400000000000001E-2</v>
      </c>
      <c r="F61" s="17">
        <v>90.7</v>
      </c>
    </row>
    <row r="62" spans="2:6" ht="15.75" thickBot="1" x14ac:dyDescent="0.3">
      <c r="B62" s="20" t="s">
        <v>45</v>
      </c>
      <c r="C62" s="18">
        <v>6.0499999999999998E-2</v>
      </c>
      <c r="D62" s="19">
        <v>2.78</v>
      </c>
      <c r="E62" s="18">
        <v>9.64E-2</v>
      </c>
      <c r="F62" s="17">
        <v>76.760000000000005</v>
      </c>
    </row>
    <row r="63" spans="2:6" ht="15.75" thickBot="1" x14ac:dyDescent="0.3">
      <c r="B63" s="20" t="s">
        <v>46</v>
      </c>
      <c r="C63" s="18">
        <v>2.69E-2</v>
      </c>
      <c r="D63" s="19">
        <v>1.1599999999999999</v>
      </c>
      <c r="E63" s="18">
        <v>2.81E-2</v>
      </c>
      <c r="F63" s="17">
        <v>45.27</v>
      </c>
    </row>
    <row r="64" spans="2:6" ht="15.75" thickBot="1" x14ac:dyDescent="0.3">
      <c r="B64" s="20" t="s">
        <v>28</v>
      </c>
      <c r="C64" s="18">
        <v>3.78E-2</v>
      </c>
      <c r="D64" s="19">
        <v>2.4</v>
      </c>
      <c r="E64" s="18">
        <v>3.39E-2</v>
      </c>
      <c r="F64" s="17">
        <v>72.7</v>
      </c>
    </row>
    <row r="65" spans="2:6" ht="15.75" thickBot="1" x14ac:dyDescent="0.3">
      <c r="B65" s="20" t="s">
        <v>47</v>
      </c>
      <c r="C65" s="18">
        <v>2.4199999999999999E-2</v>
      </c>
      <c r="D65" s="19">
        <v>2.04</v>
      </c>
      <c r="E65" s="18">
        <v>5.1299999999999998E-2</v>
      </c>
      <c r="F65" s="17">
        <v>48.04</v>
      </c>
    </row>
    <row r="66" spans="2:6" ht="15.75" thickBot="1" x14ac:dyDescent="0.3">
      <c r="B66" s="20" t="s">
        <v>30</v>
      </c>
      <c r="C66" s="18">
        <v>2.9100000000000001E-2</v>
      </c>
      <c r="D66" s="19">
        <v>3.44</v>
      </c>
      <c r="E66" s="18">
        <v>5.0999999999999997E-2</v>
      </c>
      <c r="F66" s="17">
        <v>81.93</v>
      </c>
    </row>
    <row r="67" spans="2:6" ht="15.75" thickBot="1" x14ac:dyDescent="0.3">
      <c r="B67" s="20" t="s">
        <v>48</v>
      </c>
      <c r="C67" s="18">
        <v>3.27E-2</v>
      </c>
      <c r="D67" s="19">
        <v>2.62</v>
      </c>
      <c r="E67" s="18">
        <v>3.3599999999999998E-2</v>
      </c>
      <c r="F67" s="17">
        <v>78.09</v>
      </c>
    </row>
    <row r="68" spans="2:6" ht="15.75" thickBot="1" x14ac:dyDescent="0.3">
      <c r="B68" s="20" t="s">
        <v>49</v>
      </c>
      <c r="C68" s="18">
        <v>2.4400000000000002E-2</v>
      </c>
      <c r="D68" s="19">
        <v>2.94</v>
      </c>
      <c r="E68" s="18">
        <v>2.7E-2</v>
      </c>
      <c r="F68" s="17">
        <v>87.13</v>
      </c>
    </row>
    <row r="69" spans="2:6" ht="15.75" thickBot="1" x14ac:dyDescent="0.3">
      <c r="B69" s="20" t="s">
        <v>34</v>
      </c>
      <c r="C69" s="18">
        <v>2.6100000000000002E-2</v>
      </c>
      <c r="D69" s="19">
        <v>2.56</v>
      </c>
      <c r="E69" s="18">
        <v>3.3700000000000001E-2</v>
      </c>
      <c r="F69" s="17">
        <v>79.28</v>
      </c>
    </row>
    <row r="70" spans="2:6" ht="15.75" thickBot="1" x14ac:dyDescent="0.3">
      <c r="B70" s="20" t="s">
        <v>35</v>
      </c>
      <c r="C70" s="18">
        <v>2.93E-2</v>
      </c>
      <c r="D70" s="19">
        <v>6.75</v>
      </c>
      <c r="E70" s="18">
        <v>6.9800000000000001E-2</v>
      </c>
      <c r="F70" s="17">
        <v>86.02</v>
      </c>
    </row>
    <row r="71" spans="2:6" ht="15.75" thickBot="1" x14ac:dyDescent="0.3">
      <c r="B71" s="20" t="s">
        <v>36</v>
      </c>
      <c r="C71" s="18">
        <v>3.7100000000000001E-2</v>
      </c>
      <c r="D71" s="19">
        <v>2.37</v>
      </c>
      <c r="E71" s="18">
        <v>2.47E-2</v>
      </c>
      <c r="F71" s="17">
        <v>116.61</v>
      </c>
    </row>
    <row r="72" spans="2:6" ht="15.75" thickBot="1" x14ac:dyDescent="0.3">
      <c r="B72" s="20" t="s">
        <v>38</v>
      </c>
      <c r="C72" s="18">
        <v>2.0899999999999998E-2</v>
      </c>
      <c r="D72" s="19">
        <v>3.8</v>
      </c>
      <c r="E72" s="18">
        <v>2.92E-2</v>
      </c>
      <c r="F72" s="17">
        <v>133.52000000000001</v>
      </c>
    </row>
    <row r="73" spans="2:6" ht="15.75" thickBot="1" x14ac:dyDescent="0.3">
      <c r="B73" s="16" t="s">
        <v>39</v>
      </c>
      <c r="C73" s="14">
        <v>4.6800000000000001E-2</v>
      </c>
      <c r="D73" s="15">
        <v>1.53</v>
      </c>
      <c r="E73" s="14">
        <v>3.5499999999999997E-2</v>
      </c>
      <c r="F73" s="13">
        <v>44.73</v>
      </c>
    </row>
    <row r="75" spans="2:6" ht="21.75" thickBot="1" x14ac:dyDescent="0.4">
      <c r="B75" s="2" t="s">
        <v>50</v>
      </c>
    </row>
    <row r="76" spans="2:6" ht="15.75" thickBot="1" x14ac:dyDescent="0.3">
      <c r="B76" s="23" t="s">
        <v>22</v>
      </c>
      <c r="C76" s="22" t="s">
        <v>3</v>
      </c>
      <c r="D76" s="22" t="s">
        <v>41</v>
      </c>
      <c r="E76" s="22" t="s">
        <v>42</v>
      </c>
      <c r="F76" s="21" t="s">
        <v>43</v>
      </c>
    </row>
    <row r="77" spans="2:6" ht="15.75" thickBot="1" x14ac:dyDescent="0.3">
      <c r="B77" s="20" t="s">
        <v>51</v>
      </c>
      <c r="C77" s="18">
        <v>3.3300000000000003E-2</v>
      </c>
      <c r="D77" s="19">
        <v>0.91</v>
      </c>
      <c r="E77" s="18">
        <v>2.8799999999999999E-2</v>
      </c>
      <c r="F77" s="17">
        <v>25.16</v>
      </c>
    </row>
    <row r="78" spans="2:6" ht="15.75" thickBot="1" x14ac:dyDescent="0.3">
      <c r="B78" s="20" t="s">
        <v>24</v>
      </c>
      <c r="C78" s="18">
        <v>2.3400000000000001E-2</v>
      </c>
      <c r="D78" s="19">
        <v>2.52</v>
      </c>
      <c r="E78" s="18">
        <v>1.6199999999999999E-2</v>
      </c>
      <c r="F78" s="17">
        <v>34.4</v>
      </c>
    </row>
    <row r="79" spans="2:6" ht="15.75" thickBot="1" x14ac:dyDescent="0.3">
      <c r="B79" s="20" t="s">
        <v>25</v>
      </c>
      <c r="C79" s="18">
        <v>3.0099999999999998E-2</v>
      </c>
      <c r="D79" s="19">
        <v>1.1599999999999999</v>
      </c>
      <c r="E79" s="18">
        <v>2.64E-2</v>
      </c>
      <c r="F79" s="17">
        <v>54.13</v>
      </c>
    </row>
    <row r="80" spans="2:6" ht="15.75" thickBot="1" x14ac:dyDescent="0.3">
      <c r="B80" s="20" t="s">
        <v>52</v>
      </c>
      <c r="C80" s="18">
        <v>3.5299999999999998E-2</v>
      </c>
      <c r="D80" s="19">
        <v>0.75</v>
      </c>
      <c r="E80" s="18">
        <v>6.8099999999999994E-2</v>
      </c>
      <c r="F80" s="17">
        <v>23.71</v>
      </c>
    </row>
    <row r="81" spans="2:6" ht="15.75" thickBot="1" x14ac:dyDescent="0.3">
      <c r="B81" s="20" t="s">
        <v>27</v>
      </c>
      <c r="C81" s="18">
        <v>2.12E-2</v>
      </c>
      <c r="D81" s="19">
        <v>1.78</v>
      </c>
      <c r="E81" s="18">
        <v>4.8000000000000001E-2</v>
      </c>
      <c r="F81" s="17">
        <v>47.18</v>
      </c>
    </row>
    <row r="82" spans="2:6" ht="15.75" thickBot="1" x14ac:dyDescent="0.3">
      <c r="B82" s="20" t="s">
        <v>28</v>
      </c>
      <c r="C82" s="18">
        <v>2.3699999999999999E-2</v>
      </c>
      <c r="D82" s="19">
        <v>2.79</v>
      </c>
      <c r="E82" s="18">
        <v>3.5499999999999997E-2</v>
      </c>
      <c r="F82" s="17">
        <v>45.9</v>
      </c>
    </row>
    <row r="83" spans="2:6" ht="15.75" thickBot="1" x14ac:dyDescent="0.3">
      <c r="B83" s="20" t="s">
        <v>30</v>
      </c>
      <c r="C83" s="18">
        <v>3.5099999999999999E-2</v>
      </c>
      <c r="D83" s="19">
        <v>1.82</v>
      </c>
      <c r="E83" s="18">
        <v>5.57E-2</v>
      </c>
      <c r="F83" s="17">
        <v>37.299999999999997</v>
      </c>
    </row>
    <row r="84" spans="2:6" ht="15.75" thickBot="1" x14ac:dyDescent="0.3">
      <c r="B84" s="20" t="s">
        <v>53</v>
      </c>
      <c r="C84" s="18">
        <v>2.9000000000000001E-2</v>
      </c>
      <c r="D84" s="19">
        <v>1.7</v>
      </c>
      <c r="E84" s="18">
        <v>2.5499999999999998E-2</v>
      </c>
      <c r="F84" s="17">
        <v>42.47</v>
      </c>
    </row>
    <row r="85" spans="2:6" ht="15.75" thickBot="1" x14ac:dyDescent="0.3">
      <c r="B85" s="20" t="s">
        <v>49</v>
      </c>
      <c r="C85" s="18">
        <v>2.92E-2</v>
      </c>
      <c r="D85" s="19">
        <v>2.54</v>
      </c>
      <c r="E85" s="18">
        <v>2.7799999999999998E-2</v>
      </c>
      <c r="F85" s="17">
        <v>84.85</v>
      </c>
    </row>
    <row r="86" spans="2:6" ht="15.75" thickBot="1" x14ac:dyDescent="0.3">
      <c r="B86" s="20" t="s">
        <v>35</v>
      </c>
      <c r="C86" s="18">
        <v>2.8400000000000002E-2</v>
      </c>
      <c r="D86" s="19">
        <v>1.42</v>
      </c>
      <c r="E86" s="18">
        <v>3.5799999999999998E-2</v>
      </c>
      <c r="F86" s="17">
        <v>56.99</v>
      </c>
    </row>
    <row r="87" spans="2:6" ht="15.75" thickBot="1" x14ac:dyDescent="0.3">
      <c r="B87" s="20" t="s">
        <v>36</v>
      </c>
      <c r="C87" s="18">
        <v>2.1999999999999999E-2</v>
      </c>
      <c r="D87" s="19">
        <v>2.88</v>
      </c>
      <c r="E87" s="18">
        <v>5.1299999999999998E-2</v>
      </c>
      <c r="F87" s="17">
        <v>29.4</v>
      </c>
    </row>
    <row r="88" spans="2:6" ht="15.75" thickBot="1" x14ac:dyDescent="0.3">
      <c r="B88" s="20" t="s">
        <v>38</v>
      </c>
      <c r="C88" s="18">
        <v>2.4E-2</v>
      </c>
      <c r="D88" s="19">
        <v>1.95</v>
      </c>
      <c r="E88" s="18">
        <v>2.0400000000000001E-2</v>
      </c>
      <c r="F88" s="17">
        <v>102.94</v>
      </c>
    </row>
    <row r="89" spans="2:6" ht="15.75" thickBot="1" x14ac:dyDescent="0.3">
      <c r="B89" s="16" t="s">
        <v>39</v>
      </c>
      <c r="C89" s="14">
        <v>2.8299999999999999E-2</v>
      </c>
      <c r="D89" s="15">
        <v>1.17</v>
      </c>
      <c r="E89" s="14">
        <v>1.5800000000000002E-2</v>
      </c>
      <c r="F89" s="13">
        <v>73.150000000000006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79AD-5AB1-40EE-AB8B-DB3B5BE7DE7E}">
  <dimension ref="B1:K56"/>
  <sheetViews>
    <sheetView workbookViewId="0">
      <selection activeCell="B15" sqref="B15:B17"/>
    </sheetView>
  </sheetViews>
  <sheetFormatPr defaultColWidth="9.28515625" defaultRowHeight="15.75" x14ac:dyDescent="0.25"/>
  <cols>
    <col min="1" max="1" width="1.42578125" style="158" customWidth="1"/>
    <col min="2" max="2" width="40.42578125" style="158" bestFit="1" customWidth="1"/>
    <col min="3" max="3" width="34.42578125" style="158" customWidth="1"/>
    <col min="4" max="4" width="11.42578125" style="158" customWidth="1"/>
    <col min="5" max="5" width="31.28515625" style="158" customWidth="1"/>
    <col min="6" max="6" width="136" style="158" customWidth="1"/>
    <col min="7" max="11" width="9.28515625" style="7"/>
    <col min="12" max="16384" width="9.28515625" style="158"/>
  </cols>
  <sheetData>
    <row r="1" spans="2:9" ht="24" customHeight="1" x14ac:dyDescent="0.25">
      <c r="B1" s="156"/>
      <c r="C1" s="156"/>
      <c r="D1" s="156"/>
      <c r="E1" s="156"/>
      <c r="F1" s="156"/>
    </row>
    <row r="2" spans="2:9" ht="24" customHeight="1" x14ac:dyDescent="0.25">
      <c r="B2" s="156"/>
      <c r="C2" s="156"/>
      <c r="D2" s="156"/>
      <c r="E2" s="156"/>
      <c r="F2" s="156"/>
    </row>
    <row r="3" spans="2:9" ht="24" customHeight="1" x14ac:dyDescent="0.25">
      <c r="B3" s="156"/>
      <c r="C3" s="156"/>
      <c r="D3" s="156"/>
      <c r="E3" s="156"/>
      <c r="F3" s="156"/>
    </row>
    <row r="4" spans="2:9" ht="49.5" customHeight="1" x14ac:dyDescent="0.25">
      <c r="B4" s="201" t="s">
        <v>54</v>
      </c>
      <c r="C4" s="201"/>
      <c r="D4" s="201"/>
      <c r="E4" s="201"/>
      <c r="F4" s="201"/>
    </row>
    <row r="5" spans="2:9" x14ac:dyDescent="0.25">
      <c r="B5" s="202" t="s">
        <v>280</v>
      </c>
      <c r="C5" s="202"/>
      <c r="D5" s="202"/>
      <c r="E5" s="202"/>
      <c r="F5" s="202"/>
    </row>
    <row r="6" spans="2:9" ht="4.5" customHeight="1" thickBot="1" x14ac:dyDescent="0.3">
      <c r="B6" s="157"/>
      <c r="F6" s="159"/>
    </row>
    <row r="7" spans="2:9" ht="24" customHeight="1" thickBot="1" x14ac:dyDescent="0.3">
      <c r="B7" s="212" t="s">
        <v>56</v>
      </c>
      <c r="C7" s="213"/>
      <c r="D7" s="213"/>
      <c r="E7" s="213"/>
      <c r="F7" s="214"/>
      <c r="H7" s="54"/>
      <c r="I7" s="54"/>
    </row>
    <row r="8" spans="2:9" ht="3.75" customHeight="1" x14ac:dyDescent="0.25">
      <c r="B8" s="157"/>
    </row>
    <row r="9" spans="2:9" ht="25.5" customHeight="1" thickBot="1" x14ac:dyDescent="0.3">
      <c r="B9" s="222"/>
      <c r="C9" s="223"/>
      <c r="D9" s="223"/>
      <c r="E9" s="223"/>
      <c r="F9" s="223"/>
    </row>
    <row r="10" spans="2:9" ht="24" customHeight="1" thickBot="1" x14ac:dyDescent="0.3">
      <c r="B10" s="55" t="s">
        <v>57</v>
      </c>
      <c r="C10" s="56" t="s">
        <v>58</v>
      </c>
      <c r="D10" s="56" t="s">
        <v>59</v>
      </c>
      <c r="E10" s="56" t="s">
        <v>60</v>
      </c>
      <c r="F10" s="57" t="s">
        <v>61</v>
      </c>
    </row>
    <row r="11" spans="2:9" ht="21" customHeight="1" thickBot="1" x14ac:dyDescent="0.3">
      <c r="B11" s="242" t="s">
        <v>62</v>
      </c>
      <c r="C11" s="160" t="s">
        <v>9</v>
      </c>
      <c r="D11" s="162">
        <v>18</v>
      </c>
      <c r="E11" s="162" t="s">
        <v>63</v>
      </c>
      <c r="F11" s="163" t="s">
        <v>64</v>
      </c>
    </row>
    <row r="12" spans="2:9" ht="21" customHeight="1" x14ac:dyDescent="0.25">
      <c r="B12" s="242"/>
      <c r="C12" s="160" t="s">
        <v>4</v>
      </c>
      <c r="D12" s="162">
        <v>6.5</v>
      </c>
      <c r="E12" s="162" t="s">
        <v>63</v>
      </c>
      <c r="F12" s="163" t="s">
        <v>64</v>
      </c>
    </row>
    <row r="13" spans="2:9" ht="21.75" customHeight="1" thickBot="1" x14ac:dyDescent="0.3">
      <c r="B13" s="196"/>
      <c r="C13" s="167" t="s">
        <v>67</v>
      </c>
      <c r="D13" s="168">
        <v>12.5</v>
      </c>
      <c r="E13" s="169" t="s">
        <v>68</v>
      </c>
      <c r="F13" s="170" t="s">
        <v>69</v>
      </c>
    </row>
    <row r="14" spans="2:9" ht="16.5" thickBot="1" x14ac:dyDescent="0.3">
      <c r="B14" s="8"/>
      <c r="C14" s="171"/>
      <c r="D14" s="171"/>
      <c r="E14" s="171"/>
      <c r="F14" s="172"/>
    </row>
    <row r="15" spans="2:9" ht="21" customHeight="1" x14ac:dyDescent="0.25">
      <c r="B15" s="205" t="s">
        <v>70</v>
      </c>
      <c r="C15" s="173" t="s">
        <v>71</v>
      </c>
      <c r="D15" s="174">
        <v>12</v>
      </c>
      <c r="E15" s="173" t="s">
        <v>72</v>
      </c>
      <c r="F15" s="175" t="s">
        <v>73</v>
      </c>
    </row>
    <row r="16" spans="2:9" ht="21" customHeight="1" x14ac:dyDescent="0.25">
      <c r="B16" s="206"/>
      <c r="C16" s="162" t="s">
        <v>74</v>
      </c>
      <c r="D16" s="176">
        <v>22</v>
      </c>
      <c r="E16" s="162" t="s">
        <v>72</v>
      </c>
      <c r="F16" s="177" t="s">
        <v>73</v>
      </c>
    </row>
    <row r="17" spans="2:11" ht="21.75" customHeight="1" thickBot="1" x14ac:dyDescent="0.3">
      <c r="B17" s="207"/>
      <c r="C17" s="178" t="s">
        <v>75</v>
      </c>
      <c r="D17" s="179">
        <v>42</v>
      </c>
      <c r="E17" s="169" t="s">
        <v>72</v>
      </c>
      <c r="F17" s="180" t="s">
        <v>73</v>
      </c>
    </row>
    <row r="18" spans="2:11" ht="17.25" customHeight="1" thickBot="1" x14ac:dyDescent="0.3">
      <c r="B18" s="10"/>
      <c r="C18" s="181"/>
      <c r="D18" s="181"/>
      <c r="E18" s="181"/>
      <c r="F18" s="182"/>
    </row>
    <row r="19" spans="2:11" ht="31.5" customHeight="1" x14ac:dyDescent="0.25">
      <c r="B19" s="203" t="s">
        <v>76</v>
      </c>
      <c r="C19" s="173" t="s">
        <v>77</v>
      </c>
      <c r="D19" s="183">
        <v>29</v>
      </c>
      <c r="E19" s="173" t="s">
        <v>63</v>
      </c>
      <c r="F19" s="184" t="s">
        <v>78</v>
      </c>
    </row>
    <row r="20" spans="2:11" ht="31.5" customHeight="1" x14ac:dyDescent="0.25">
      <c r="B20" s="204"/>
      <c r="C20" s="162" t="s">
        <v>79</v>
      </c>
      <c r="D20" s="185">
        <v>38</v>
      </c>
      <c r="E20" s="162" t="s">
        <v>63</v>
      </c>
      <c r="F20" s="186" t="s">
        <v>80</v>
      </c>
    </row>
    <row r="21" spans="2:11" ht="48.75" customHeight="1" x14ac:dyDescent="0.25">
      <c r="B21" s="204"/>
      <c r="C21" s="162" t="s">
        <v>81</v>
      </c>
      <c r="D21" s="185">
        <v>38</v>
      </c>
      <c r="E21" s="162" t="s">
        <v>63</v>
      </c>
      <c r="F21" s="186" t="s">
        <v>82</v>
      </c>
    </row>
    <row r="22" spans="2:11" ht="17.25" customHeight="1" thickBot="1" x14ac:dyDescent="0.3">
      <c r="B22" s="10"/>
      <c r="C22" s="181"/>
      <c r="D22" s="181"/>
      <c r="E22" s="181"/>
      <c r="F22" s="182"/>
    </row>
    <row r="23" spans="2:11" ht="22.5" customHeight="1" x14ac:dyDescent="0.25">
      <c r="B23" s="203" t="s">
        <v>83</v>
      </c>
      <c r="C23" s="210" t="s">
        <v>84</v>
      </c>
      <c r="D23" s="215">
        <v>22</v>
      </c>
      <c r="E23" s="210" t="s">
        <v>85</v>
      </c>
      <c r="F23" s="208" t="s">
        <v>86</v>
      </c>
    </row>
    <row r="24" spans="2:11" ht="22.5" customHeight="1" thickBot="1" x14ac:dyDescent="0.3">
      <c r="B24" s="226"/>
      <c r="C24" s="211"/>
      <c r="D24" s="216"/>
      <c r="E24" s="211"/>
      <c r="F24" s="209"/>
    </row>
    <row r="25" spans="2:11" ht="18" customHeight="1" x14ac:dyDescent="0.25">
      <c r="B25" s="11"/>
      <c r="C25" s="187"/>
      <c r="D25" s="187"/>
      <c r="E25" s="187"/>
      <c r="F25" s="188"/>
    </row>
    <row r="26" spans="2:11" s="59" customFormat="1" x14ac:dyDescent="0.25">
      <c r="B26" s="52" t="s">
        <v>87</v>
      </c>
      <c r="C26" s="53"/>
      <c r="D26" s="53"/>
      <c r="E26" s="53"/>
      <c r="F26" s="53"/>
      <c r="G26" s="58"/>
      <c r="H26" s="58"/>
      <c r="I26" s="58"/>
      <c r="J26" s="58"/>
      <c r="K26" s="58"/>
    </row>
    <row r="27" spans="2:11" ht="3.75" customHeight="1" x14ac:dyDescent="0.25">
      <c r="B27" s="60"/>
      <c r="C27" s="60"/>
      <c r="D27" s="60"/>
      <c r="E27" s="60"/>
    </row>
    <row r="28" spans="2:11" x14ac:dyDescent="0.25">
      <c r="B28" s="61" t="s">
        <v>88</v>
      </c>
      <c r="C28" s="62" t="s">
        <v>89</v>
      </c>
      <c r="D28" s="229" t="s">
        <v>90</v>
      </c>
      <c r="E28" s="229"/>
      <c r="F28" s="63" t="s">
        <v>61</v>
      </c>
    </row>
    <row r="29" spans="2:11" s="171" customFormat="1" ht="31.5" x14ac:dyDescent="0.25">
      <c r="B29" s="12" t="s">
        <v>91</v>
      </c>
      <c r="C29" s="48" t="s">
        <v>92</v>
      </c>
      <c r="D29" s="227">
        <v>500</v>
      </c>
      <c r="E29" s="228"/>
      <c r="F29" s="189" t="s">
        <v>93</v>
      </c>
      <c r="G29" s="64"/>
      <c r="H29" s="65"/>
      <c r="I29" s="64"/>
      <c r="J29" s="64"/>
      <c r="K29" s="64"/>
    </row>
    <row r="30" spans="2:11" s="171" customFormat="1" ht="18.75" customHeight="1" x14ac:dyDescent="0.25">
      <c r="B30" s="95"/>
      <c r="C30" s="49"/>
      <c r="D30" s="190"/>
      <c r="E30" s="190"/>
      <c r="F30" s="191"/>
      <c r="G30" s="64"/>
      <c r="H30" s="65"/>
      <c r="I30" s="64"/>
      <c r="J30" s="64"/>
      <c r="K30" s="64"/>
    </row>
    <row r="31" spans="2:11" x14ac:dyDescent="0.25">
      <c r="B31" s="52" t="s">
        <v>94</v>
      </c>
      <c r="C31" s="53"/>
      <c r="D31" s="53"/>
      <c r="E31" s="53"/>
      <c r="F31" s="53"/>
    </row>
    <row r="32" spans="2:11" s="171" customFormat="1" ht="25.5" customHeight="1" x14ac:dyDescent="0.25">
      <c r="B32" s="61"/>
      <c r="C32" s="62" t="s">
        <v>95</v>
      </c>
      <c r="D32" s="229" t="s">
        <v>90</v>
      </c>
      <c r="E32" s="229"/>
      <c r="F32" s="63" t="s">
        <v>61</v>
      </c>
      <c r="G32" s="64"/>
      <c r="H32" s="65"/>
      <c r="I32" s="64"/>
      <c r="J32" s="64"/>
      <c r="K32" s="64"/>
    </row>
    <row r="33" spans="2:11" ht="21" customHeight="1" x14ac:dyDescent="0.25">
      <c r="B33" s="50" t="s">
        <v>96</v>
      </c>
      <c r="C33" s="48" t="s">
        <v>97</v>
      </c>
      <c r="D33" s="220">
        <v>500</v>
      </c>
      <c r="E33" s="221"/>
      <c r="F33" s="217" t="s">
        <v>98</v>
      </c>
      <c r="G33" s="66"/>
    </row>
    <row r="34" spans="2:11" s="59" customFormat="1" x14ac:dyDescent="0.25">
      <c r="B34" s="50" t="s">
        <v>17</v>
      </c>
      <c r="C34" s="48" t="s">
        <v>99</v>
      </c>
      <c r="D34" s="220">
        <v>500</v>
      </c>
      <c r="E34" s="221"/>
      <c r="F34" s="218"/>
      <c r="G34" s="58"/>
      <c r="H34" s="58"/>
      <c r="I34" s="58"/>
      <c r="J34" s="58"/>
      <c r="K34" s="58"/>
    </row>
    <row r="35" spans="2:11" s="59" customFormat="1" x14ac:dyDescent="0.25">
      <c r="B35" s="50" t="s">
        <v>100</v>
      </c>
      <c r="C35" s="48" t="s">
        <v>101</v>
      </c>
      <c r="D35" s="220">
        <v>500</v>
      </c>
      <c r="E35" s="221"/>
      <c r="F35" s="218"/>
      <c r="G35" s="58"/>
      <c r="H35" s="58"/>
      <c r="I35" s="58"/>
      <c r="J35" s="58"/>
      <c r="K35" s="58"/>
    </row>
    <row r="36" spans="2:11" s="59" customFormat="1" x14ac:dyDescent="0.25">
      <c r="B36" s="50" t="s">
        <v>102</v>
      </c>
      <c r="C36" s="48"/>
      <c r="D36" s="220" t="s">
        <v>103</v>
      </c>
      <c r="E36" s="221"/>
      <c r="F36" s="219"/>
      <c r="G36" s="58"/>
      <c r="H36" s="58"/>
      <c r="I36" s="58"/>
      <c r="J36" s="58"/>
      <c r="K36" s="58"/>
    </row>
    <row r="37" spans="2:11" s="59" customFormat="1" x14ac:dyDescent="0.25">
      <c r="B37" s="51"/>
      <c r="C37" s="49"/>
      <c r="D37" s="49"/>
      <c r="E37" s="49"/>
      <c r="F37" s="67"/>
      <c r="G37" s="58"/>
      <c r="H37" s="58"/>
      <c r="I37" s="58"/>
      <c r="J37" s="58"/>
      <c r="K37" s="58"/>
    </row>
    <row r="38" spans="2:11" x14ac:dyDescent="0.25">
      <c r="B38" s="52" t="s">
        <v>104</v>
      </c>
      <c r="C38" s="53"/>
      <c r="D38" s="53"/>
      <c r="E38" s="53"/>
      <c r="F38" s="53"/>
    </row>
    <row r="39" spans="2:11" s="171" customFormat="1" ht="18.75" customHeight="1" x14ac:dyDescent="0.25">
      <c r="B39" s="61"/>
      <c r="C39" s="62" t="s">
        <v>95</v>
      </c>
      <c r="D39" s="229" t="s">
        <v>90</v>
      </c>
      <c r="E39" s="229"/>
      <c r="F39" s="63" t="s">
        <v>61</v>
      </c>
      <c r="G39" s="64"/>
      <c r="H39" s="65"/>
      <c r="I39" s="64"/>
      <c r="J39" s="64"/>
      <c r="K39" s="64"/>
    </row>
    <row r="40" spans="2:11" ht="21" customHeight="1" x14ac:dyDescent="0.25">
      <c r="B40" s="50" t="s">
        <v>17</v>
      </c>
      <c r="C40" s="48" t="s">
        <v>105</v>
      </c>
      <c r="D40" s="220">
        <v>600</v>
      </c>
      <c r="E40" s="221"/>
      <c r="F40" s="217" t="s">
        <v>106</v>
      </c>
      <c r="G40" s="66"/>
    </row>
    <row r="41" spans="2:11" s="59" customFormat="1" ht="41.25" customHeight="1" x14ac:dyDescent="0.25">
      <c r="B41" s="50" t="s">
        <v>107</v>
      </c>
      <c r="C41" s="48" t="s">
        <v>108</v>
      </c>
      <c r="D41" s="220">
        <v>600</v>
      </c>
      <c r="E41" s="221"/>
      <c r="F41" s="219"/>
      <c r="G41" s="58"/>
      <c r="H41" s="58"/>
      <c r="I41" s="58"/>
      <c r="J41" s="58"/>
      <c r="K41" s="58"/>
    </row>
    <row r="42" spans="2:11" s="59" customFormat="1" x14ac:dyDescent="0.25">
      <c r="B42" s="51"/>
      <c r="C42" s="243"/>
      <c r="D42" s="49"/>
      <c r="E42" s="49"/>
      <c r="F42" s="67"/>
      <c r="G42" s="58"/>
      <c r="H42" s="58"/>
      <c r="I42" s="58"/>
      <c r="J42" s="58"/>
      <c r="K42" s="58"/>
    </row>
    <row r="44" spans="2:11" x14ac:dyDescent="0.25">
      <c r="B44" s="52" t="s">
        <v>109</v>
      </c>
      <c r="C44" s="53"/>
      <c r="D44" s="53"/>
      <c r="E44" s="53"/>
      <c r="F44" s="53"/>
    </row>
    <row r="45" spans="2:11" s="171" customFormat="1" ht="18" customHeight="1" x14ac:dyDescent="0.25">
      <c r="B45" s="61"/>
      <c r="C45" s="62" t="s">
        <v>95</v>
      </c>
      <c r="D45" s="197" t="s">
        <v>90</v>
      </c>
      <c r="E45" s="197"/>
      <c r="F45" s="63" t="s">
        <v>61</v>
      </c>
      <c r="G45" s="64"/>
      <c r="H45" s="65"/>
      <c r="I45" s="64"/>
      <c r="J45" s="64"/>
      <c r="K45" s="64"/>
    </row>
    <row r="46" spans="2:11" ht="21" customHeight="1" x14ac:dyDescent="0.25">
      <c r="B46" s="90" t="s">
        <v>109</v>
      </c>
      <c r="C46" s="89" t="s">
        <v>110</v>
      </c>
      <c r="D46" s="198">
        <v>1000</v>
      </c>
      <c r="E46" s="199"/>
      <c r="F46" s="92" t="s">
        <v>111</v>
      </c>
      <c r="G46" s="66"/>
    </row>
    <row r="47" spans="2:11" ht="21" customHeight="1" x14ac:dyDescent="0.25">
      <c r="B47" s="91" t="s">
        <v>112</v>
      </c>
      <c r="C47" s="89" t="s">
        <v>110</v>
      </c>
      <c r="D47" s="198">
        <v>2500</v>
      </c>
      <c r="E47" s="199"/>
      <c r="F47" s="92" t="s">
        <v>113</v>
      </c>
      <c r="G47" s="66"/>
    </row>
    <row r="49" spans="2:6" x14ac:dyDescent="0.25">
      <c r="B49" s="52" t="s">
        <v>114</v>
      </c>
      <c r="C49" s="53"/>
      <c r="D49" s="53"/>
      <c r="E49" s="53"/>
      <c r="F49" s="53"/>
    </row>
    <row r="50" spans="2:6" x14ac:dyDescent="0.25">
      <c r="B50" s="61"/>
      <c r="C50" s="62" t="s">
        <v>95</v>
      </c>
      <c r="D50" s="197" t="s">
        <v>90</v>
      </c>
      <c r="E50" s="197"/>
      <c r="F50" s="63" t="s">
        <v>61</v>
      </c>
    </row>
    <row r="51" spans="2:6" ht="30" x14ac:dyDescent="0.25">
      <c r="B51" s="90" t="s">
        <v>115</v>
      </c>
      <c r="C51" s="89" t="s">
        <v>116</v>
      </c>
      <c r="D51" s="198">
        <v>2500</v>
      </c>
      <c r="E51" s="199"/>
      <c r="F51" s="93" t="s">
        <v>117</v>
      </c>
    </row>
    <row r="52" spans="2:6" x14ac:dyDescent="0.25">
      <c r="B52" s="90" t="s">
        <v>118</v>
      </c>
      <c r="C52" s="89" t="s">
        <v>119</v>
      </c>
      <c r="D52" s="198">
        <v>2500</v>
      </c>
      <c r="E52" s="199"/>
      <c r="F52" s="94"/>
    </row>
    <row r="54" spans="2:6" x14ac:dyDescent="0.25">
      <c r="B54" s="52" t="s">
        <v>120</v>
      </c>
      <c r="C54" s="53"/>
      <c r="D54" s="53"/>
      <c r="E54" s="53"/>
      <c r="F54" s="53"/>
    </row>
    <row r="55" spans="2:6" x14ac:dyDescent="0.25">
      <c r="B55" s="61"/>
      <c r="C55" s="62" t="s">
        <v>95</v>
      </c>
      <c r="D55" s="197" t="s">
        <v>90</v>
      </c>
      <c r="E55" s="197"/>
      <c r="F55" s="63" t="s">
        <v>61</v>
      </c>
    </row>
    <row r="56" spans="2:6" x14ac:dyDescent="0.25">
      <c r="B56" s="90" t="s">
        <v>121</v>
      </c>
      <c r="C56" s="89" t="s">
        <v>110</v>
      </c>
      <c r="D56" s="198">
        <v>1500</v>
      </c>
      <c r="E56" s="199"/>
      <c r="F56" s="92" t="s">
        <v>122</v>
      </c>
    </row>
  </sheetData>
  <mergeCells count="32">
    <mergeCell ref="D47:E47"/>
    <mergeCell ref="D50:E50"/>
    <mergeCell ref="D51:E51"/>
    <mergeCell ref="D52:E52"/>
    <mergeCell ref="D55:E55"/>
    <mergeCell ref="D56:E56"/>
    <mergeCell ref="D39:E39"/>
    <mergeCell ref="D40:E40"/>
    <mergeCell ref="F40:F41"/>
    <mergeCell ref="D41:E41"/>
    <mergeCell ref="D45:E45"/>
    <mergeCell ref="D46:E46"/>
    <mergeCell ref="D28:E28"/>
    <mergeCell ref="D29:E29"/>
    <mergeCell ref="D32:E32"/>
    <mergeCell ref="D33:E33"/>
    <mergeCell ref="F33:F36"/>
    <mergeCell ref="D34:E34"/>
    <mergeCell ref="D35:E35"/>
    <mergeCell ref="D36:E36"/>
    <mergeCell ref="B19:B21"/>
    <mergeCell ref="B23:B24"/>
    <mergeCell ref="C23:C24"/>
    <mergeCell ref="D23:D24"/>
    <mergeCell ref="E23:E24"/>
    <mergeCell ref="F23:F24"/>
    <mergeCell ref="B4:F4"/>
    <mergeCell ref="B5:F5"/>
    <mergeCell ref="B7:F7"/>
    <mergeCell ref="B9:F9"/>
    <mergeCell ref="B11:B12"/>
    <mergeCell ref="B15:B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5850-D2B0-466B-8DA8-5FF79AC8086D}">
  <dimension ref="A5:Z303"/>
  <sheetViews>
    <sheetView workbookViewId="0">
      <selection activeCell="A158" sqref="A158:XFD201"/>
    </sheetView>
  </sheetViews>
  <sheetFormatPr defaultColWidth="8.42578125" defaultRowHeight="15.75" x14ac:dyDescent="0.25"/>
  <cols>
    <col min="1" max="2" width="3.42578125" style="158" customWidth="1"/>
    <col min="3" max="3" width="21.140625" style="158" customWidth="1"/>
    <col min="4" max="4" width="25.42578125" style="158" customWidth="1"/>
    <col min="5" max="5" width="7" style="158" customWidth="1"/>
    <col min="6" max="6" width="8.7109375" style="158" customWidth="1"/>
    <col min="7" max="7" width="6.85546875" style="158" customWidth="1"/>
    <col min="8" max="8" width="20.7109375" style="158" customWidth="1"/>
    <col min="9" max="9" width="7.28515625" style="158" customWidth="1"/>
    <col min="10" max="10" width="16.28515625" style="158" customWidth="1"/>
    <col min="11" max="11" width="7.28515625" style="158" customWidth="1"/>
    <col min="12" max="12" width="6.28515625" style="158" customWidth="1"/>
    <col min="13" max="13" width="8.28515625" style="158" customWidth="1"/>
    <col min="14" max="14" width="18.85546875" style="158" customWidth="1"/>
    <col min="15" max="15" width="3.42578125" style="158" customWidth="1"/>
    <col min="16" max="16" width="11.42578125" style="158" bestFit="1" customWidth="1"/>
    <col min="17" max="17" width="10.42578125" style="158" customWidth="1"/>
    <col min="18" max="18" width="14.140625" style="158" customWidth="1"/>
    <col min="19" max="19" width="7.42578125" style="245" bestFit="1" customWidth="1"/>
    <col min="20" max="20" width="8.28515625" style="246" customWidth="1"/>
    <col min="21" max="25" width="8.28515625" style="245" customWidth="1"/>
    <col min="26" max="26" width="8.42578125" style="245"/>
    <col min="27" max="16384" width="8.42578125" style="158"/>
  </cols>
  <sheetData>
    <row r="5" spans="1:26" ht="23.25" x14ac:dyDescent="0.35">
      <c r="A5" s="244" t="s">
        <v>281</v>
      </c>
      <c r="B5" s="244"/>
      <c r="C5" s="244"/>
      <c r="D5" s="244"/>
    </row>
    <row r="6" spans="1:26" s="247" customFormat="1" ht="16.5" thickBot="1" x14ac:dyDescent="0.3"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5"/>
      <c r="T6" s="246"/>
      <c r="U6" s="245"/>
      <c r="V6" s="245"/>
      <c r="W6" s="245"/>
      <c r="X6" s="245"/>
      <c r="Y6" s="245"/>
      <c r="Z6" s="245"/>
    </row>
    <row r="7" spans="1:26" s="247" customFormat="1" ht="16.5" thickTop="1" x14ac:dyDescent="0.25">
      <c r="B7" s="249"/>
      <c r="C7" s="250"/>
      <c r="D7" s="250"/>
      <c r="E7" s="250"/>
      <c r="F7" s="251"/>
      <c r="G7" s="251"/>
      <c r="H7" s="252" t="s">
        <v>282</v>
      </c>
      <c r="I7" s="252"/>
      <c r="J7" s="252"/>
      <c r="K7" s="250"/>
      <c r="L7" s="250"/>
      <c r="M7" s="250"/>
      <c r="N7" s="250"/>
      <c r="O7" s="250"/>
      <c r="P7" s="253"/>
      <c r="Q7" s="253"/>
      <c r="R7" s="254"/>
      <c r="S7" s="245"/>
      <c r="T7" s="246"/>
      <c r="U7" s="245"/>
      <c r="V7" s="245"/>
      <c r="W7" s="245"/>
      <c r="X7" s="245"/>
      <c r="Y7" s="245"/>
      <c r="Z7" s="245"/>
    </row>
    <row r="8" spans="1:26" s="247" customFormat="1" ht="15.75" customHeight="1" x14ac:dyDescent="0.25">
      <c r="B8" s="255"/>
      <c r="C8" s="256">
        <f>IF(SUM(E141:E148)&gt;1,"Select One",SUM(D145))</f>
        <v>0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7"/>
      <c r="P8" s="158"/>
      <c r="Q8" s="158"/>
      <c r="R8" s="258"/>
      <c r="S8" s="245"/>
      <c r="T8" s="246"/>
      <c r="U8" s="245"/>
      <c r="V8" s="245"/>
      <c r="W8" s="245"/>
      <c r="X8" s="245"/>
      <c r="Y8" s="245"/>
      <c r="Z8" s="245"/>
    </row>
    <row r="9" spans="1:26" s="247" customFormat="1" ht="15.6" customHeight="1" x14ac:dyDescent="0.25">
      <c r="B9" s="255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7"/>
      <c r="P9" s="259" t="s">
        <v>59</v>
      </c>
      <c r="Q9" s="260" t="e">
        <f>F12/(C8/1000)</f>
        <v>#DIV/0!</v>
      </c>
      <c r="R9" s="258"/>
      <c r="S9" s="245"/>
      <c r="T9" s="246"/>
      <c r="U9" s="245"/>
      <c r="V9" s="245"/>
      <c r="W9" s="245"/>
      <c r="X9" s="245"/>
      <c r="Y9" s="245"/>
      <c r="Z9" s="245"/>
    </row>
    <row r="10" spans="1:26" s="247" customFormat="1" ht="15.6" customHeight="1" x14ac:dyDescent="0.25">
      <c r="B10" s="255"/>
      <c r="C10" s="261" t="s">
        <v>283</v>
      </c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57"/>
      <c r="P10" s="158"/>
      <c r="Q10" s="158"/>
      <c r="R10" s="258"/>
      <c r="S10" s="245"/>
      <c r="T10" s="246"/>
      <c r="U10" s="245"/>
      <c r="V10" s="245"/>
      <c r="W10" s="245"/>
      <c r="X10" s="245"/>
      <c r="Y10" s="245"/>
      <c r="Z10" s="245"/>
    </row>
    <row r="11" spans="1:26" s="247" customFormat="1" x14ac:dyDescent="0.25">
      <c r="B11" s="255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158"/>
      <c r="Q11" s="158"/>
      <c r="R11" s="258"/>
      <c r="S11" s="245"/>
      <c r="T11" s="246"/>
      <c r="U11" s="245"/>
      <c r="V11" s="245"/>
      <c r="W11" s="245"/>
      <c r="X11" s="245"/>
      <c r="Y11" s="245"/>
      <c r="Z11" s="245"/>
    </row>
    <row r="12" spans="1:26" s="247" customFormat="1" x14ac:dyDescent="0.25">
      <c r="B12" s="255"/>
      <c r="C12" s="262" t="s">
        <v>284</v>
      </c>
      <c r="D12" s="262"/>
      <c r="E12" s="262"/>
      <c r="F12" s="263">
        <v>1000</v>
      </c>
      <c r="G12" s="263"/>
      <c r="H12" s="263"/>
      <c r="I12" s="263"/>
      <c r="J12" s="263"/>
      <c r="K12" s="263"/>
      <c r="L12" s="263"/>
      <c r="M12" s="263"/>
      <c r="N12" s="263"/>
      <c r="O12" s="257"/>
      <c r="P12" s="158"/>
      <c r="Q12" s="264" t="s">
        <v>285</v>
      </c>
      <c r="R12" s="265"/>
      <c r="S12" s="245"/>
      <c r="T12" s="246"/>
      <c r="U12" s="245"/>
      <c r="V12" s="245"/>
      <c r="W12" s="245"/>
      <c r="X12" s="245"/>
      <c r="Y12" s="245"/>
      <c r="Z12" s="245"/>
    </row>
    <row r="13" spans="1:26" s="247" customFormat="1" ht="15.6" customHeight="1" thickBot="1" x14ac:dyDescent="0.3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8"/>
      <c r="Q13" s="268"/>
      <c r="R13" s="269"/>
      <c r="S13" s="245"/>
      <c r="T13" s="246"/>
      <c r="U13" s="245"/>
      <c r="V13" s="245"/>
      <c r="W13" s="245"/>
      <c r="X13" s="245"/>
      <c r="Y13" s="245"/>
      <c r="Z13" s="245"/>
    </row>
    <row r="14" spans="1:26" s="247" customFormat="1" ht="17.25" thickTop="1" thickBot="1" x14ac:dyDescent="0.3"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5"/>
      <c r="T14" s="246"/>
      <c r="U14" s="245"/>
      <c r="V14" s="245"/>
      <c r="W14" s="245"/>
      <c r="X14" s="245"/>
      <c r="Y14" s="245"/>
      <c r="Z14" s="245"/>
    </row>
    <row r="15" spans="1:26" s="247" customFormat="1" ht="16.5" thickTop="1" x14ac:dyDescent="0.25">
      <c r="B15" s="249"/>
      <c r="C15" s="250"/>
      <c r="D15" s="250"/>
      <c r="E15" s="250"/>
      <c r="F15" s="251"/>
      <c r="G15" s="251"/>
      <c r="H15" s="252" t="s">
        <v>286</v>
      </c>
      <c r="I15" s="252"/>
      <c r="J15" s="252"/>
      <c r="K15" s="250"/>
      <c r="L15" s="250"/>
      <c r="M15" s="250"/>
      <c r="N15" s="250"/>
      <c r="O15" s="250"/>
      <c r="P15" s="253"/>
      <c r="Q15" s="253"/>
      <c r="R15" s="254"/>
      <c r="S15" s="245"/>
      <c r="T15" s="246"/>
      <c r="U15" s="245"/>
      <c r="V15" s="245"/>
      <c r="W15" s="245"/>
      <c r="X15" s="245"/>
      <c r="Y15" s="245"/>
      <c r="Z15" s="245"/>
    </row>
    <row r="16" spans="1:26" s="247" customFormat="1" ht="15.6" customHeight="1" x14ac:dyDescent="0.25">
      <c r="B16" s="255"/>
      <c r="C16" s="256">
        <f>IF(SUM(E149:E156)&gt;1,"Select One",SUM(D153))</f>
        <v>0</v>
      </c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7"/>
      <c r="P16" s="158"/>
      <c r="Q16" s="158"/>
      <c r="R16" s="258"/>
      <c r="S16" s="245"/>
      <c r="T16" s="246"/>
      <c r="U16" s="245"/>
      <c r="V16" s="245"/>
      <c r="W16" s="245"/>
      <c r="X16" s="245"/>
      <c r="Y16" s="245"/>
      <c r="Z16" s="245"/>
    </row>
    <row r="17" spans="2:26" s="247" customFormat="1" ht="15.6" customHeight="1" x14ac:dyDescent="0.25">
      <c r="B17" s="255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7"/>
      <c r="P17" s="259" t="s">
        <v>59</v>
      </c>
      <c r="Q17" s="260" t="e">
        <f>F20/(C16/1000)</f>
        <v>#DIV/0!</v>
      </c>
      <c r="R17" s="258"/>
      <c r="S17" s="245"/>
      <c r="T17" s="246"/>
      <c r="U17" s="245"/>
      <c r="V17" s="245"/>
      <c r="W17" s="245"/>
      <c r="X17" s="245"/>
      <c r="Y17" s="245"/>
      <c r="Z17" s="245"/>
    </row>
    <row r="18" spans="2:26" s="247" customFormat="1" x14ac:dyDescent="0.25">
      <c r="B18" s="255"/>
      <c r="C18" s="261" t="s">
        <v>283</v>
      </c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57"/>
      <c r="P18" s="158"/>
      <c r="Q18" s="158"/>
      <c r="R18" s="258"/>
      <c r="S18" s="245"/>
      <c r="T18" s="246"/>
      <c r="U18" s="245"/>
      <c r="V18" s="245"/>
      <c r="W18" s="245"/>
      <c r="X18" s="245"/>
      <c r="Y18" s="245"/>
      <c r="Z18" s="245"/>
    </row>
    <row r="19" spans="2:26" s="247" customFormat="1" x14ac:dyDescent="0.25">
      <c r="B19" s="255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158"/>
      <c r="Q19" s="158"/>
      <c r="R19" s="258"/>
      <c r="S19" s="245"/>
      <c r="T19" s="246"/>
      <c r="U19" s="245"/>
      <c r="V19" s="245"/>
      <c r="W19" s="245"/>
      <c r="X19" s="245"/>
      <c r="Y19" s="245"/>
      <c r="Z19" s="245"/>
    </row>
    <row r="20" spans="2:26" s="247" customFormat="1" ht="15.6" customHeight="1" x14ac:dyDescent="0.25">
      <c r="B20" s="255"/>
      <c r="C20" s="262" t="s">
        <v>284</v>
      </c>
      <c r="D20" s="262"/>
      <c r="E20" s="262"/>
      <c r="F20" s="263">
        <v>0</v>
      </c>
      <c r="G20" s="263"/>
      <c r="H20" s="263"/>
      <c r="I20" s="263"/>
      <c r="J20" s="263"/>
      <c r="K20" s="263"/>
      <c r="L20" s="263"/>
      <c r="M20" s="263"/>
      <c r="N20" s="263"/>
      <c r="O20" s="257"/>
      <c r="P20" s="158"/>
      <c r="Q20" s="264" t="s">
        <v>285</v>
      </c>
      <c r="R20" s="265"/>
      <c r="S20" s="245"/>
      <c r="T20" s="246"/>
      <c r="U20" s="245"/>
      <c r="V20" s="245"/>
      <c r="W20" s="245"/>
      <c r="X20" s="245"/>
      <c r="Y20" s="245"/>
      <c r="Z20" s="245"/>
    </row>
    <row r="21" spans="2:26" s="247" customFormat="1" ht="16.5" thickBot="1" x14ac:dyDescent="0.3">
      <c r="B21" s="266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8"/>
      <c r="Q21" s="268"/>
      <c r="R21" s="269"/>
      <c r="S21" s="245"/>
      <c r="T21" s="246"/>
      <c r="U21" s="245"/>
      <c r="V21" s="245"/>
      <c r="W21" s="245"/>
      <c r="X21" s="245"/>
      <c r="Y21" s="245"/>
      <c r="Z21" s="245"/>
    </row>
    <row r="22" spans="2:26" s="247" customFormat="1" ht="17.25" thickTop="1" thickBot="1" x14ac:dyDescent="0.3">
      <c r="B22" s="270" t="s">
        <v>341</v>
      </c>
      <c r="C22" s="271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45"/>
      <c r="T22" s="246"/>
      <c r="U22" s="245"/>
      <c r="V22" s="245"/>
      <c r="W22" s="245"/>
      <c r="X22" s="245"/>
      <c r="Y22" s="245"/>
      <c r="Z22" s="245"/>
    </row>
    <row r="23" spans="2:26" s="247" customFormat="1" ht="17.25" thickTop="1" thickBot="1" x14ac:dyDescent="0.3">
      <c r="B23" s="249"/>
      <c r="C23" s="272" t="s">
        <v>288</v>
      </c>
      <c r="D23" s="273" t="s">
        <v>289</v>
      </c>
      <c r="E23" s="252"/>
      <c r="F23" s="252"/>
      <c r="G23" s="272" t="s">
        <v>290</v>
      </c>
      <c r="H23" s="274" t="s">
        <v>291</v>
      </c>
      <c r="I23" s="274"/>
      <c r="J23" s="274"/>
      <c r="K23" s="272" t="s">
        <v>290</v>
      </c>
      <c r="L23" s="274" t="s">
        <v>292</v>
      </c>
      <c r="M23" s="274"/>
      <c r="N23" s="274"/>
      <c r="O23" s="250"/>
      <c r="P23" s="253"/>
      <c r="Q23" s="253"/>
      <c r="R23" s="254"/>
      <c r="S23" s="245"/>
      <c r="T23" s="246"/>
      <c r="U23" s="245"/>
      <c r="V23" s="245"/>
      <c r="W23" s="245"/>
      <c r="X23" s="245"/>
      <c r="Y23" s="245"/>
      <c r="Z23" s="245"/>
    </row>
    <row r="24" spans="2:26" s="247" customFormat="1" ht="15.75" customHeight="1" x14ac:dyDescent="0.25">
      <c r="B24" s="255"/>
      <c r="C24" s="256">
        <f>IF(SUM(E157:E164)&gt;1,"Select One",SUM(D161))</f>
        <v>34482.758620689659</v>
      </c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7"/>
      <c r="P24" s="275"/>
      <c r="Q24" s="275"/>
      <c r="R24" s="258"/>
      <c r="S24" s="245"/>
      <c r="T24" s="246"/>
      <c r="U24" s="245"/>
      <c r="V24" s="245"/>
      <c r="W24" s="245"/>
      <c r="X24" s="245"/>
      <c r="Y24" s="245"/>
      <c r="Z24" s="245"/>
    </row>
    <row r="25" spans="2:26" s="247" customFormat="1" ht="15.75" customHeight="1" x14ac:dyDescent="0.25">
      <c r="B25" s="255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7"/>
      <c r="P25" s="259" t="s">
        <v>59</v>
      </c>
      <c r="Q25" s="276">
        <f>F28/(C24/1000)</f>
        <v>28.999999999999996</v>
      </c>
      <c r="R25" s="258"/>
      <c r="S25" s="245"/>
      <c r="T25" s="246"/>
      <c r="U25" s="245"/>
      <c r="V25" s="245"/>
      <c r="W25" s="245"/>
      <c r="X25" s="245"/>
      <c r="Y25" s="245"/>
      <c r="Z25" s="245"/>
    </row>
    <row r="26" spans="2:26" s="247" customFormat="1" x14ac:dyDescent="0.25">
      <c r="B26" s="255"/>
      <c r="C26" s="261" t="s">
        <v>283</v>
      </c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57"/>
      <c r="P26" s="158"/>
      <c r="Q26" s="158"/>
      <c r="R26" s="258"/>
      <c r="S26" s="245"/>
      <c r="T26" s="246"/>
      <c r="U26" s="245"/>
      <c r="V26" s="245"/>
      <c r="W26" s="245"/>
      <c r="X26" s="245"/>
      <c r="Y26" s="245"/>
      <c r="Z26" s="245"/>
    </row>
    <row r="27" spans="2:26" s="247" customFormat="1" x14ac:dyDescent="0.25">
      <c r="B27" s="255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57"/>
      <c r="P27" s="158"/>
      <c r="Q27" s="158"/>
      <c r="R27" s="258"/>
      <c r="S27" s="245"/>
      <c r="T27" s="246"/>
      <c r="U27" s="245"/>
      <c r="V27" s="245"/>
      <c r="W27" s="245"/>
      <c r="X27" s="245"/>
      <c r="Y27" s="245"/>
      <c r="Z27" s="245"/>
    </row>
    <row r="28" spans="2:26" s="247" customFormat="1" x14ac:dyDescent="0.25">
      <c r="B28" s="255"/>
      <c r="C28" s="262" t="s">
        <v>284</v>
      </c>
      <c r="D28" s="262"/>
      <c r="E28" s="262"/>
      <c r="F28" s="263">
        <v>1000</v>
      </c>
      <c r="G28" s="263"/>
      <c r="H28" s="263"/>
      <c r="I28" s="263"/>
      <c r="J28" s="263"/>
      <c r="K28" s="263"/>
      <c r="L28" s="263"/>
      <c r="M28" s="263"/>
      <c r="N28" s="263"/>
      <c r="O28" s="257"/>
      <c r="P28" s="158"/>
      <c r="Q28" s="264" t="s">
        <v>285</v>
      </c>
      <c r="R28" s="265"/>
      <c r="S28" s="245"/>
      <c r="T28" s="246"/>
      <c r="U28" s="245"/>
      <c r="V28" s="245"/>
      <c r="W28" s="245"/>
      <c r="X28" s="245"/>
      <c r="Y28" s="245"/>
      <c r="Z28" s="245"/>
    </row>
    <row r="29" spans="2:26" s="247" customFormat="1" ht="16.5" thickBot="1" x14ac:dyDescent="0.3">
      <c r="B29" s="266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8"/>
      <c r="Q29" s="268"/>
      <c r="R29" s="269"/>
      <c r="S29" s="245"/>
      <c r="T29" s="246"/>
      <c r="U29" s="245"/>
      <c r="V29" s="245"/>
      <c r="W29" s="245"/>
      <c r="X29" s="245"/>
      <c r="Y29" s="245"/>
      <c r="Z29" s="245"/>
    </row>
    <row r="30" spans="2:26" s="245" customFormat="1" ht="16.5" thickTop="1" x14ac:dyDescent="0.25">
      <c r="N30" s="278"/>
      <c r="T30" s="246"/>
    </row>
    <row r="31" spans="2:26" s="247" customFormat="1" ht="16.5" thickBot="1" x14ac:dyDescent="0.3">
      <c r="B31" s="270" t="s">
        <v>287</v>
      </c>
      <c r="C31" s="271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45"/>
      <c r="T31" s="246"/>
      <c r="U31" s="245"/>
      <c r="V31" s="245"/>
      <c r="W31" s="245"/>
      <c r="X31" s="245"/>
      <c r="Y31" s="245"/>
      <c r="Z31" s="245"/>
    </row>
    <row r="32" spans="2:26" s="247" customFormat="1" ht="17.25" thickTop="1" thickBot="1" x14ac:dyDescent="0.3">
      <c r="B32" s="249"/>
      <c r="C32" s="272" t="s">
        <v>288</v>
      </c>
      <c r="D32" s="273" t="s">
        <v>71</v>
      </c>
      <c r="E32" s="252"/>
      <c r="F32" s="252"/>
      <c r="G32" s="272" t="s">
        <v>290</v>
      </c>
      <c r="H32" s="279" t="s">
        <v>74</v>
      </c>
      <c r="I32" s="279"/>
      <c r="J32" s="251"/>
      <c r="K32" s="272" t="s">
        <v>290</v>
      </c>
      <c r="L32" s="274" t="s">
        <v>75</v>
      </c>
      <c r="M32" s="274"/>
      <c r="N32" s="274"/>
      <c r="O32" s="250"/>
      <c r="P32" s="253"/>
      <c r="Q32" s="253"/>
      <c r="R32" s="254"/>
      <c r="S32" s="245"/>
      <c r="T32" s="246"/>
      <c r="U32" s="245"/>
      <c r="V32" s="245"/>
      <c r="W32" s="245"/>
      <c r="X32" s="245"/>
      <c r="Y32" s="245"/>
      <c r="Z32" s="245"/>
    </row>
    <row r="33" spans="1:26" s="247" customFormat="1" x14ac:dyDescent="0.25">
      <c r="B33" s="255"/>
      <c r="C33" s="256">
        <f>IF(SUM(E166:E170)&gt;1,"Select One",SUM(D168))</f>
        <v>0</v>
      </c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7"/>
      <c r="P33" s="275"/>
      <c r="Q33" s="275"/>
      <c r="R33" s="258"/>
      <c r="S33" s="245"/>
      <c r="T33" s="246"/>
      <c r="U33" s="245"/>
      <c r="V33" s="245"/>
      <c r="W33" s="245"/>
      <c r="X33" s="245"/>
      <c r="Y33" s="245"/>
      <c r="Z33" s="245"/>
    </row>
    <row r="34" spans="1:26" s="247" customFormat="1" x14ac:dyDescent="0.25">
      <c r="B34" s="255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7"/>
      <c r="P34" s="259" t="s">
        <v>59</v>
      </c>
      <c r="Q34" s="280" t="e">
        <f>F37/(C33/1000)</f>
        <v>#DIV/0!</v>
      </c>
      <c r="R34" s="258"/>
      <c r="S34" s="245"/>
      <c r="T34" s="246"/>
      <c r="U34" s="245"/>
      <c r="V34" s="245"/>
      <c r="W34" s="245"/>
      <c r="X34" s="245"/>
      <c r="Y34" s="245"/>
      <c r="Z34" s="245"/>
    </row>
    <row r="35" spans="1:26" s="247" customFormat="1" x14ac:dyDescent="0.25">
      <c r="B35" s="255"/>
      <c r="C35" s="261" t="s">
        <v>283</v>
      </c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57"/>
      <c r="P35" s="158"/>
      <c r="Q35" s="158"/>
      <c r="R35" s="258"/>
      <c r="S35" s="245"/>
      <c r="T35" s="246"/>
      <c r="U35" s="245"/>
      <c r="V35" s="245"/>
      <c r="W35" s="245"/>
      <c r="X35" s="245"/>
      <c r="Y35" s="245"/>
      <c r="Z35" s="245"/>
    </row>
    <row r="36" spans="1:26" s="247" customFormat="1" x14ac:dyDescent="0.25">
      <c r="B36" s="255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57"/>
      <c r="P36" s="158"/>
      <c r="Q36" s="158"/>
      <c r="R36" s="258"/>
      <c r="S36" s="245"/>
      <c r="T36" s="246"/>
      <c r="U36" s="245"/>
      <c r="V36" s="245"/>
      <c r="W36" s="245"/>
      <c r="X36" s="245"/>
      <c r="Y36" s="245"/>
      <c r="Z36" s="245"/>
    </row>
    <row r="37" spans="1:26" s="247" customFormat="1" x14ac:dyDescent="0.25">
      <c r="B37" s="255"/>
      <c r="C37" s="262" t="s">
        <v>284</v>
      </c>
      <c r="D37" s="262"/>
      <c r="E37" s="262"/>
      <c r="F37" s="263">
        <v>0</v>
      </c>
      <c r="G37" s="263"/>
      <c r="H37" s="263"/>
      <c r="I37" s="263"/>
      <c r="J37" s="263"/>
      <c r="K37" s="263"/>
      <c r="L37" s="263"/>
      <c r="M37" s="263"/>
      <c r="N37" s="263"/>
      <c r="O37" s="257"/>
      <c r="P37" s="158"/>
      <c r="Q37" s="264" t="s">
        <v>285</v>
      </c>
      <c r="R37" s="265"/>
      <c r="S37" s="245"/>
      <c r="T37" s="246"/>
      <c r="U37" s="245"/>
      <c r="V37" s="245"/>
      <c r="W37" s="245"/>
      <c r="X37" s="245"/>
      <c r="Y37" s="245"/>
      <c r="Z37" s="245"/>
    </row>
    <row r="38" spans="1:26" s="247" customFormat="1" ht="16.5" thickBot="1" x14ac:dyDescent="0.3">
      <c r="B38" s="266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8"/>
      <c r="Q38" s="268"/>
      <c r="R38" s="269"/>
      <c r="S38" s="245"/>
      <c r="T38" s="246"/>
      <c r="U38" s="245"/>
      <c r="V38" s="245"/>
      <c r="W38" s="245"/>
      <c r="X38" s="245"/>
      <c r="Y38" s="245"/>
      <c r="Z38" s="245"/>
    </row>
    <row r="39" spans="1:26" s="247" customFormat="1" ht="17.25" thickTop="1" thickBot="1" x14ac:dyDescent="0.3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245"/>
      <c r="T39" s="246"/>
      <c r="U39" s="245"/>
      <c r="V39" s="245"/>
      <c r="W39" s="245"/>
      <c r="X39" s="245"/>
      <c r="Y39" s="245"/>
      <c r="Z39" s="245"/>
    </row>
    <row r="40" spans="1:26" s="7" customFormat="1" ht="16.5" thickTop="1" x14ac:dyDescent="0.25">
      <c r="A40" s="247"/>
      <c r="B40" s="249"/>
      <c r="C40" s="250"/>
      <c r="D40" s="250"/>
      <c r="E40" s="250"/>
      <c r="F40" s="251"/>
      <c r="G40" s="251"/>
      <c r="H40" s="252" t="s">
        <v>293</v>
      </c>
      <c r="I40" s="252"/>
      <c r="J40" s="252"/>
      <c r="K40" s="250"/>
      <c r="L40" s="250"/>
      <c r="M40" s="250"/>
      <c r="N40" s="250"/>
      <c r="O40" s="250"/>
      <c r="P40" s="253"/>
      <c r="Q40" s="253"/>
      <c r="R40" s="254"/>
      <c r="S40" s="245"/>
      <c r="T40" s="246"/>
      <c r="U40" s="245"/>
      <c r="V40" s="245"/>
      <c r="W40" s="245"/>
      <c r="X40" s="245"/>
      <c r="Y40" s="245"/>
      <c r="Z40" s="245"/>
    </row>
    <row r="41" spans="1:26" s="7" customFormat="1" x14ac:dyDescent="0.25">
      <c r="A41" s="158"/>
      <c r="B41" s="255"/>
      <c r="C41" s="256">
        <f>SUM(D173)</f>
        <v>0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7"/>
      <c r="P41" s="158"/>
      <c r="Q41" s="158"/>
      <c r="R41" s="258"/>
      <c r="S41" s="281"/>
      <c r="T41" s="246"/>
      <c r="U41" s="245"/>
      <c r="V41" s="245"/>
      <c r="W41" s="245"/>
      <c r="X41" s="245"/>
      <c r="Y41" s="245"/>
      <c r="Z41" s="245"/>
    </row>
    <row r="42" spans="1:26" s="7" customFormat="1" x14ac:dyDescent="0.25">
      <c r="A42" s="158"/>
      <c r="B42" s="255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7"/>
      <c r="P42" s="259" t="s">
        <v>59</v>
      </c>
      <c r="Q42" s="276" t="e">
        <f>F45/(C41/1000)</f>
        <v>#DIV/0!</v>
      </c>
      <c r="R42" s="258"/>
      <c r="S42" s="281"/>
      <c r="T42" s="246"/>
      <c r="U42" s="245"/>
      <c r="V42" s="245"/>
      <c r="W42" s="245"/>
      <c r="X42" s="245"/>
      <c r="Y42" s="245"/>
      <c r="Z42" s="245"/>
    </row>
    <row r="43" spans="1:26" s="7" customFormat="1" x14ac:dyDescent="0.25">
      <c r="A43" s="158"/>
      <c r="B43" s="255"/>
      <c r="C43" s="261" t="s">
        <v>283</v>
      </c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57"/>
      <c r="P43" s="158"/>
      <c r="Q43" s="158"/>
      <c r="R43" s="258"/>
      <c r="S43" s="245"/>
      <c r="T43" s="246"/>
      <c r="U43" s="245"/>
      <c r="V43" s="245"/>
      <c r="W43" s="245"/>
      <c r="X43" s="245"/>
      <c r="Y43" s="245"/>
      <c r="Z43" s="245"/>
    </row>
    <row r="44" spans="1:26" s="7" customFormat="1" x14ac:dyDescent="0.25">
      <c r="A44" s="158"/>
      <c r="B44" s="255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158"/>
      <c r="Q44" s="158"/>
      <c r="R44" s="258"/>
      <c r="S44" s="282"/>
      <c r="T44" s="246"/>
      <c r="U44" s="245"/>
      <c r="V44" s="245"/>
      <c r="W44" s="245"/>
      <c r="X44" s="245"/>
      <c r="Y44" s="245"/>
      <c r="Z44" s="245"/>
    </row>
    <row r="45" spans="1:26" s="7" customFormat="1" x14ac:dyDescent="0.25">
      <c r="A45" s="158"/>
      <c r="B45" s="255"/>
      <c r="C45" s="262" t="s">
        <v>284</v>
      </c>
      <c r="D45" s="262"/>
      <c r="E45" s="262"/>
      <c r="F45" s="263">
        <v>0</v>
      </c>
      <c r="G45" s="263"/>
      <c r="H45" s="263"/>
      <c r="I45" s="263"/>
      <c r="J45" s="263"/>
      <c r="K45" s="263"/>
      <c r="L45" s="263"/>
      <c r="M45" s="263"/>
      <c r="N45" s="263"/>
      <c r="O45" s="257"/>
      <c r="P45" s="158"/>
      <c r="Q45" s="264" t="s">
        <v>285</v>
      </c>
      <c r="R45" s="265"/>
      <c r="S45" s="283"/>
      <c r="T45" s="246"/>
      <c r="U45" s="245"/>
      <c r="V45" s="245"/>
      <c r="W45" s="245"/>
      <c r="X45" s="245"/>
      <c r="Y45" s="245"/>
      <c r="Z45" s="245"/>
    </row>
    <row r="46" spans="1:26" s="7" customFormat="1" ht="16.5" thickBot="1" x14ac:dyDescent="0.3">
      <c r="A46" s="158"/>
      <c r="B46" s="266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8"/>
      <c r="Q46" s="268"/>
      <c r="R46" s="269"/>
      <c r="S46" s="245"/>
      <c r="T46" s="246"/>
      <c r="U46" s="245"/>
      <c r="V46" s="245"/>
      <c r="W46" s="245"/>
      <c r="X46" s="245"/>
      <c r="Y46" s="245"/>
      <c r="Z46" s="245"/>
    </row>
    <row r="47" spans="1:26" s="245" customFormat="1" ht="17.25" thickTop="1" thickBot="1" x14ac:dyDescent="0.3">
      <c r="T47" s="246"/>
    </row>
    <row r="48" spans="1:26" s="7" customFormat="1" x14ac:dyDescent="0.25">
      <c r="B48" s="284"/>
      <c r="C48" s="285"/>
      <c r="D48" s="285"/>
      <c r="E48" s="285"/>
      <c r="F48" s="286"/>
      <c r="G48" s="286"/>
      <c r="H48" s="287" t="s">
        <v>233</v>
      </c>
      <c r="I48" s="287"/>
      <c r="J48" s="287"/>
      <c r="K48" s="285"/>
      <c r="L48" s="285"/>
      <c r="M48" s="285"/>
      <c r="N48" s="285"/>
      <c r="O48" s="285"/>
      <c r="P48" s="288"/>
      <c r="Q48" s="288"/>
      <c r="R48" s="289"/>
      <c r="S48" s="245"/>
      <c r="T48" s="246"/>
      <c r="U48" s="245"/>
      <c r="V48" s="245"/>
      <c r="W48" s="245"/>
      <c r="X48" s="245"/>
      <c r="Y48" s="245"/>
      <c r="Z48" s="245"/>
    </row>
    <row r="49" spans="2:26" s="7" customFormat="1" x14ac:dyDescent="0.25">
      <c r="B49" s="290"/>
      <c r="C49" s="256">
        <f>SUM(D175)</f>
        <v>0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7"/>
      <c r="P49" s="158"/>
      <c r="Q49" s="158"/>
      <c r="R49" s="291"/>
      <c r="S49" s="292"/>
      <c r="T49" s="246"/>
      <c r="U49" s="245"/>
      <c r="V49" s="245"/>
      <c r="W49" s="245"/>
      <c r="X49" s="245"/>
      <c r="Y49" s="245"/>
      <c r="Z49" s="245"/>
    </row>
    <row r="50" spans="2:26" s="7" customFormat="1" x14ac:dyDescent="0.25">
      <c r="B50" s="290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7"/>
      <c r="P50" s="259" t="s">
        <v>59</v>
      </c>
      <c r="Q50" s="276" t="e">
        <f>F53/(C49/1000)</f>
        <v>#DIV/0!</v>
      </c>
      <c r="R50" s="291"/>
      <c r="S50" s="292"/>
      <c r="T50" s="246"/>
      <c r="U50" s="245"/>
      <c r="V50" s="245"/>
      <c r="W50" s="245"/>
      <c r="X50" s="245"/>
      <c r="Y50" s="245"/>
      <c r="Z50" s="245"/>
    </row>
    <row r="51" spans="2:26" s="7" customFormat="1" x14ac:dyDescent="0.25">
      <c r="B51" s="290"/>
      <c r="C51" s="261" t="s">
        <v>283</v>
      </c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57"/>
      <c r="P51" s="158"/>
      <c r="Q51" s="158"/>
      <c r="R51" s="291"/>
      <c r="S51" s="245"/>
      <c r="T51" s="246"/>
      <c r="U51" s="245"/>
      <c r="V51" s="245"/>
      <c r="W51" s="245"/>
      <c r="X51" s="245"/>
      <c r="Y51" s="245"/>
      <c r="Z51" s="245"/>
    </row>
    <row r="52" spans="2:26" s="7" customFormat="1" x14ac:dyDescent="0.25">
      <c r="B52" s="290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158"/>
      <c r="Q52" s="158"/>
      <c r="R52" s="291"/>
      <c r="S52" s="282"/>
      <c r="T52" s="246"/>
      <c r="U52" s="245"/>
      <c r="V52" s="245"/>
      <c r="W52" s="245"/>
      <c r="X52" s="245"/>
      <c r="Y52" s="245"/>
      <c r="Z52" s="245"/>
    </row>
    <row r="53" spans="2:26" s="7" customFormat="1" x14ac:dyDescent="0.25">
      <c r="B53" s="290"/>
      <c r="C53" s="262" t="s">
        <v>284</v>
      </c>
      <c r="D53" s="262"/>
      <c r="E53" s="262"/>
      <c r="F53" s="293">
        <v>0</v>
      </c>
      <c r="G53" s="293"/>
      <c r="H53" s="293"/>
      <c r="I53" s="293"/>
      <c r="J53" s="293"/>
      <c r="K53" s="293"/>
      <c r="L53" s="293"/>
      <c r="M53" s="293"/>
      <c r="N53" s="293"/>
      <c r="O53" s="257"/>
      <c r="P53" s="158"/>
      <c r="Q53" s="264" t="s">
        <v>285</v>
      </c>
      <c r="R53" s="294"/>
      <c r="S53" s="283"/>
      <c r="T53" s="246"/>
      <c r="U53" s="245"/>
      <c r="V53" s="245"/>
      <c r="W53" s="245"/>
      <c r="X53" s="245"/>
      <c r="Y53" s="245"/>
      <c r="Z53" s="245"/>
    </row>
    <row r="54" spans="2:26" s="7" customFormat="1" ht="16.5" thickBot="1" x14ac:dyDescent="0.3">
      <c r="B54" s="295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7"/>
      <c r="Q54" s="297"/>
      <c r="R54" s="298"/>
      <c r="S54" s="245"/>
      <c r="T54" s="246"/>
      <c r="U54" s="245"/>
      <c r="V54" s="245"/>
      <c r="W54" s="245"/>
      <c r="X54" s="245"/>
      <c r="Y54" s="245"/>
      <c r="Z54" s="245"/>
    </row>
    <row r="55" spans="2:26" s="7" customFormat="1" x14ac:dyDescent="0.25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245"/>
      <c r="T55" s="245"/>
      <c r="U55" s="245"/>
      <c r="V55" s="245"/>
      <c r="W55" s="245"/>
      <c r="X55" s="245"/>
      <c r="Y55" s="245"/>
      <c r="Z55" s="245"/>
    </row>
    <row r="56" spans="2:26" s="246" customFormat="1" ht="16.5" thickBot="1" x14ac:dyDescent="0.3"/>
    <row r="57" spans="2:26" s="245" customFormat="1" ht="16.5" thickTop="1" x14ac:dyDescent="0.25">
      <c r="B57" s="249"/>
      <c r="C57" s="250"/>
      <c r="D57" s="250"/>
      <c r="E57" s="250"/>
      <c r="F57" s="299"/>
      <c r="G57" s="299"/>
      <c r="H57" s="300" t="s">
        <v>294</v>
      </c>
      <c r="I57" s="300"/>
      <c r="J57" s="300"/>
      <c r="K57" s="250"/>
      <c r="L57" s="250"/>
      <c r="M57" s="250"/>
      <c r="N57" s="250"/>
      <c r="O57" s="250"/>
      <c r="P57" s="253"/>
      <c r="Q57" s="253"/>
      <c r="R57" s="254"/>
    </row>
    <row r="58" spans="2:26" s="245" customFormat="1" x14ac:dyDescent="0.25">
      <c r="B58" s="255"/>
      <c r="C58" s="256">
        <f>SUM(D179)</f>
        <v>0</v>
      </c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7"/>
      <c r="P58" s="158"/>
      <c r="Q58" s="158"/>
      <c r="R58" s="258"/>
    </row>
    <row r="59" spans="2:26" s="245" customFormat="1" x14ac:dyDescent="0.25">
      <c r="B59" s="255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7"/>
      <c r="P59" s="259" t="s">
        <v>227</v>
      </c>
      <c r="Q59" s="276" t="e">
        <f>F62/C58</f>
        <v>#DIV/0!</v>
      </c>
      <c r="R59" s="258"/>
    </row>
    <row r="60" spans="2:26" s="245" customFormat="1" x14ac:dyDescent="0.25">
      <c r="B60" s="255"/>
      <c r="C60" s="261" t="s">
        <v>295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57"/>
      <c r="P60" s="158"/>
      <c r="Q60" s="158"/>
      <c r="R60" s="258"/>
    </row>
    <row r="61" spans="2:26" s="245" customFormat="1" x14ac:dyDescent="0.25">
      <c r="B61" s="255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158"/>
      <c r="Q61" s="158"/>
      <c r="R61" s="258"/>
    </row>
    <row r="62" spans="2:26" s="245" customFormat="1" x14ac:dyDescent="0.25">
      <c r="B62" s="255"/>
      <c r="C62" s="262" t="s">
        <v>284</v>
      </c>
      <c r="D62" s="262"/>
      <c r="E62" s="262"/>
      <c r="F62" s="263">
        <v>0</v>
      </c>
      <c r="G62" s="263"/>
      <c r="H62" s="263"/>
      <c r="I62" s="263"/>
      <c r="J62" s="263"/>
      <c r="K62" s="263"/>
      <c r="L62" s="263"/>
      <c r="M62" s="263"/>
      <c r="N62" s="263"/>
      <c r="O62" s="257"/>
      <c r="P62" s="158"/>
      <c r="Q62" s="264" t="s">
        <v>285</v>
      </c>
      <c r="R62" s="265"/>
    </row>
    <row r="63" spans="2:26" s="245" customFormat="1" ht="16.5" thickBot="1" x14ac:dyDescent="0.3">
      <c r="B63" s="266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8"/>
      <c r="Q63" s="268"/>
      <c r="R63" s="269"/>
    </row>
    <row r="64" spans="2:26" s="246" customFormat="1" ht="16.5" thickTop="1" x14ac:dyDescent="0.25"/>
    <row r="65" spans="1:26" s="246" customFormat="1" ht="24" thickBot="1" x14ac:dyDescent="0.4">
      <c r="A65" s="301" t="s">
        <v>296</v>
      </c>
      <c r="B65" s="301"/>
      <c r="C65" s="301"/>
    </row>
    <row r="66" spans="1:26" s="247" customFormat="1" ht="16.5" thickTop="1" x14ac:dyDescent="0.25">
      <c r="B66" s="249"/>
      <c r="C66" s="250"/>
      <c r="D66" s="250"/>
      <c r="E66" s="250"/>
      <c r="F66" s="302"/>
      <c r="G66" s="302"/>
      <c r="H66" s="303" t="s">
        <v>297</v>
      </c>
      <c r="I66" s="303"/>
      <c r="J66" s="303"/>
      <c r="K66" s="250"/>
      <c r="L66" s="250"/>
      <c r="M66" s="250"/>
      <c r="N66" s="250"/>
      <c r="O66" s="250"/>
      <c r="P66" s="253"/>
      <c r="Q66" s="253"/>
      <c r="R66" s="254"/>
      <c r="S66" s="245"/>
      <c r="T66" s="246"/>
      <c r="U66" s="245"/>
      <c r="V66" s="245"/>
      <c r="W66" s="245"/>
      <c r="X66" s="245"/>
      <c r="Y66" s="245"/>
      <c r="Z66" s="245"/>
    </row>
    <row r="67" spans="1:26" x14ac:dyDescent="0.25">
      <c r="B67" s="255"/>
      <c r="C67" s="256">
        <f>SUM(D181)</f>
        <v>0</v>
      </c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7"/>
      <c r="R67" s="258"/>
      <c r="T67" s="304"/>
    </row>
    <row r="68" spans="1:26" x14ac:dyDescent="0.25">
      <c r="B68" s="255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7"/>
      <c r="P68" s="259" t="s">
        <v>59</v>
      </c>
      <c r="Q68" s="276" t="e">
        <f>F71/(C67/1000)</f>
        <v>#DIV/0!</v>
      </c>
      <c r="R68" s="258"/>
      <c r="T68" s="304"/>
    </row>
    <row r="69" spans="1:26" x14ac:dyDescent="0.25">
      <c r="B69" s="255"/>
      <c r="C69" s="261" t="s">
        <v>283</v>
      </c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57"/>
      <c r="R69" s="258"/>
      <c r="U69" s="305"/>
    </row>
    <row r="70" spans="1:26" x14ac:dyDescent="0.25">
      <c r="B70" s="255"/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R70" s="258"/>
      <c r="S70" s="282"/>
      <c r="T70" s="306"/>
      <c r="U70" s="305"/>
    </row>
    <row r="71" spans="1:26" x14ac:dyDescent="0.25">
      <c r="B71" s="255"/>
      <c r="C71" s="262" t="s">
        <v>284</v>
      </c>
      <c r="D71" s="262"/>
      <c r="E71" s="262"/>
      <c r="F71" s="263">
        <v>0</v>
      </c>
      <c r="G71" s="263"/>
      <c r="H71" s="263"/>
      <c r="I71" s="263"/>
      <c r="J71" s="263"/>
      <c r="K71" s="263"/>
      <c r="L71" s="263"/>
      <c r="M71" s="263"/>
      <c r="N71" s="263"/>
      <c r="O71" s="257"/>
      <c r="Q71" s="264" t="s">
        <v>285</v>
      </c>
      <c r="R71" s="265"/>
      <c r="T71" s="307"/>
      <c r="U71" s="305"/>
    </row>
    <row r="72" spans="1:26" ht="16.5" thickBot="1" x14ac:dyDescent="0.3">
      <c r="B72" s="266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8"/>
      <c r="Q72" s="268"/>
      <c r="R72" s="269"/>
    </row>
    <row r="73" spans="1:26" s="245" customFormat="1" ht="17.25" thickTop="1" thickBot="1" x14ac:dyDescent="0.3">
      <c r="T73" s="246"/>
    </row>
    <row r="74" spans="1:26" s="247" customFormat="1" ht="16.5" thickTop="1" x14ac:dyDescent="0.25">
      <c r="B74" s="249"/>
      <c r="C74" s="250"/>
      <c r="D74" s="250"/>
      <c r="E74" s="250"/>
      <c r="F74" s="302"/>
      <c r="G74" s="302"/>
      <c r="H74" s="303" t="s">
        <v>298</v>
      </c>
      <c r="I74" s="303"/>
      <c r="J74" s="303"/>
      <c r="K74" s="250"/>
      <c r="L74" s="250"/>
      <c r="M74" s="250"/>
      <c r="N74" s="250"/>
      <c r="O74" s="250"/>
      <c r="P74" s="253"/>
      <c r="Q74" s="253"/>
      <c r="R74" s="254"/>
      <c r="S74" s="245"/>
      <c r="T74" s="246"/>
      <c r="U74" s="245"/>
      <c r="V74" s="245"/>
      <c r="W74" s="245"/>
      <c r="X74" s="245"/>
      <c r="Y74" s="245"/>
      <c r="Z74" s="245"/>
    </row>
    <row r="75" spans="1:26" s="247" customFormat="1" x14ac:dyDescent="0.25">
      <c r="B75" s="255"/>
      <c r="C75" s="256">
        <f>SUM(D183)</f>
        <v>0</v>
      </c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7"/>
      <c r="P75" s="158"/>
      <c r="Q75" s="158"/>
      <c r="R75" s="258"/>
      <c r="S75" s="245"/>
      <c r="T75" s="246"/>
      <c r="U75" s="245"/>
      <c r="V75" s="245"/>
      <c r="W75" s="245"/>
      <c r="X75" s="245"/>
      <c r="Y75" s="245"/>
      <c r="Z75" s="245"/>
    </row>
    <row r="76" spans="1:26" s="247" customFormat="1" x14ac:dyDescent="0.25">
      <c r="B76" s="255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7"/>
      <c r="P76" s="259" t="s">
        <v>299</v>
      </c>
      <c r="Q76" s="276" t="e">
        <f>F79/C75</f>
        <v>#DIV/0!</v>
      </c>
      <c r="R76" s="258"/>
      <c r="S76" s="245"/>
      <c r="T76" s="246"/>
      <c r="U76" s="245"/>
      <c r="V76" s="245"/>
      <c r="W76" s="245"/>
      <c r="X76" s="245"/>
      <c r="Y76" s="245"/>
      <c r="Z76" s="245"/>
    </row>
    <row r="77" spans="1:26" s="247" customFormat="1" x14ac:dyDescent="0.25">
      <c r="B77" s="255"/>
      <c r="C77" s="261" t="s">
        <v>96</v>
      </c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57"/>
      <c r="P77" s="158"/>
      <c r="Q77" s="158"/>
      <c r="R77" s="258"/>
      <c r="S77" s="245"/>
      <c r="T77" s="246"/>
      <c r="U77" s="245"/>
      <c r="V77" s="245"/>
      <c r="W77" s="245"/>
      <c r="X77" s="245"/>
      <c r="Y77" s="245"/>
      <c r="Z77" s="245"/>
    </row>
    <row r="78" spans="1:26" s="247" customFormat="1" x14ac:dyDescent="0.25">
      <c r="B78" s="255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158"/>
      <c r="Q78" s="158"/>
      <c r="R78" s="258"/>
      <c r="S78" s="245"/>
      <c r="T78" s="246"/>
      <c r="U78" s="245"/>
      <c r="V78" s="245"/>
      <c r="W78" s="245"/>
      <c r="X78" s="245"/>
      <c r="Y78" s="245"/>
      <c r="Z78" s="245"/>
    </row>
    <row r="79" spans="1:26" s="247" customFormat="1" x14ac:dyDescent="0.25">
      <c r="B79" s="255"/>
      <c r="C79" s="262" t="s">
        <v>284</v>
      </c>
      <c r="D79" s="262"/>
      <c r="E79" s="262"/>
      <c r="F79" s="263">
        <v>0</v>
      </c>
      <c r="G79" s="263"/>
      <c r="H79" s="263"/>
      <c r="I79" s="263"/>
      <c r="J79" s="263"/>
      <c r="K79" s="263"/>
      <c r="L79" s="263"/>
      <c r="M79" s="263"/>
      <c r="N79" s="263"/>
      <c r="O79" s="257"/>
      <c r="P79" s="158"/>
      <c r="Q79" s="264" t="s">
        <v>285</v>
      </c>
      <c r="R79" s="265"/>
      <c r="S79" s="245"/>
      <c r="T79" s="246"/>
      <c r="U79" s="245"/>
      <c r="V79" s="245"/>
      <c r="W79" s="245"/>
      <c r="X79" s="245"/>
      <c r="Y79" s="245"/>
      <c r="Z79" s="245"/>
    </row>
    <row r="80" spans="1:26" s="247" customFormat="1" ht="16.5" thickBot="1" x14ac:dyDescent="0.3">
      <c r="B80" s="266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8"/>
      <c r="Q80" s="268"/>
      <c r="R80" s="269"/>
      <c r="S80" s="245"/>
      <c r="T80" s="246"/>
      <c r="U80" s="245"/>
      <c r="V80" s="245"/>
      <c r="W80" s="245"/>
      <c r="X80" s="245"/>
      <c r="Y80" s="245"/>
      <c r="Z80" s="245"/>
    </row>
    <row r="81" spans="2:26" s="245" customFormat="1" ht="16.5" thickTop="1" x14ac:dyDescent="0.25">
      <c r="N81" s="308"/>
      <c r="T81" s="246"/>
    </row>
    <row r="82" spans="2:26" s="245" customFormat="1" ht="16.5" thickBot="1" x14ac:dyDescent="0.3">
      <c r="N82" s="308"/>
      <c r="T82" s="246"/>
    </row>
    <row r="83" spans="2:26" s="246" customFormat="1" ht="15.75" customHeight="1" thickTop="1" x14ac:dyDescent="0.25">
      <c r="B83" s="249"/>
      <c r="C83" s="250"/>
      <c r="D83" s="250"/>
      <c r="E83" s="250"/>
      <c r="F83" s="302"/>
      <c r="G83" s="302"/>
      <c r="H83" s="303" t="s">
        <v>300</v>
      </c>
      <c r="I83" s="303"/>
      <c r="J83" s="303"/>
      <c r="K83" s="250"/>
      <c r="L83" s="250"/>
      <c r="M83" s="250"/>
      <c r="N83" s="250"/>
      <c r="O83" s="250"/>
      <c r="P83" s="253"/>
      <c r="Q83" s="253"/>
      <c r="R83" s="254"/>
    </row>
    <row r="84" spans="2:26" s="246" customFormat="1" ht="15.75" customHeight="1" x14ac:dyDescent="0.25">
      <c r="B84" s="255"/>
      <c r="C84" s="256">
        <f>SUM(D187)</f>
        <v>0</v>
      </c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7"/>
      <c r="P84" s="158"/>
      <c r="Q84" s="158"/>
      <c r="R84" s="258"/>
    </row>
    <row r="85" spans="2:26" s="246" customFormat="1" ht="15.75" customHeight="1" x14ac:dyDescent="0.25">
      <c r="B85" s="255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7"/>
      <c r="P85" s="259" t="s">
        <v>227</v>
      </c>
      <c r="Q85" s="276" t="e">
        <f>F88/C84</f>
        <v>#DIV/0!</v>
      </c>
      <c r="R85" s="258"/>
    </row>
    <row r="86" spans="2:26" s="246" customFormat="1" x14ac:dyDescent="0.25">
      <c r="B86" s="255"/>
      <c r="C86" s="261" t="s">
        <v>295</v>
      </c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57"/>
      <c r="P86" s="158"/>
      <c r="Q86" s="158"/>
      <c r="R86" s="258"/>
    </row>
    <row r="87" spans="2:26" s="246" customFormat="1" ht="15.75" customHeight="1" x14ac:dyDescent="0.25">
      <c r="B87" s="255"/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7"/>
      <c r="P87" s="158"/>
      <c r="Q87" s="158"/>
      <c r="R87" s="258"/>
    </row>
    <row r="88" spans="2:26" s="246" customFormat="1" ht="15.75" customHeight="1" x14ac:dyDescent="0.25">
      <c r="B88" s="255"/>
      <c r="C88" s="262" t="s">
        <v>284</v>
      </c>
      <c r="D88" s="262"/>
      <c r="E88" s="262"/>
      <c r="F88" s="263">
        <v>0</v>
      </c>
      <c r="G88" s="263"/>
      <c r="H88" s="263"/>
      <c r="I88" s="263"/>
      <c r="J88" s="263"/>
      <c r="K88" s="263"/>
      <c r="L88" s="263"/>
      <c r="M88" s="263"/>
      <c r="N88" s="263"/>
      <c r="O88" s="257"/>
      <c r="P88" s="158"/>
      <c r="Q88" s="264" t="s">
        <v>285</v>
      </c>
      <c r="R88" s="265"/>
    </row>
    <row r="89" spans="2:26" s="246" customFormat="1" ht="16.5" thickBot="1" x14ac:dyDescent="0.3">
      <c r="B89" s="266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8"/>
      <c r="Q89" s="268"/>
      <c r="R89" s="269"/>
    </row>
    <row r="90" spans="2:26" s="246" customFormat="1" ht="16.5" thickTop="1" x14ac:dyDescent="0.25"/>
    <row r="91" spans="2:26" s="246" customFormat="1" ht="16.5" thickBot="1" x14ac:dyDescent="0.3">
      <c r="N91" s="309"/>
    </row>
    <row r="92" spans="2:26" s="247" customFormat="1" ht="16.5" thickTop="1" x14ac:dyDescent="0.25">
      <c r="B92" s="249"/>
      <c r="C92" s="250"/>
      <c r="D92" s="250"/>
      <c r="E92" s="250"/>
      <c r="F92" s="310"/>
      <c r="G92" s="310"/>
      <c r="H92" s="311" t="s">
        <v>301</v>
      </c>
      <c r="I92" s="311"/>
      <c r="J92" s="311"/>
      <c r="K92" s="250"/>
      <c r="L92" s="250"/>
      <c r="M92" s="250"/>
      <c r="N92" s="250"/>
      <c r="O92" s="250"/>
      <c r="P92" s="253"/>
      <c r="Q92" s="253"/>
      <c r="R92" s="254"/>
      <c r="S92" s="245"/>
      <c r="T92" s="246"/>
      <c r="U92" s="245"/>
      <c r="V92" s="245"/>
      <c r="W92" s="245"/>
      <c r="X92" s="245"/>
      <c r="Y92" s="245"/>
      <c r="Z92" s="245"/>
    </row>
    <row r="93" spans="2:26" x14ac:dyDescent="0.25">
      <c r="B93" s="255"/>
      <c r="C93" s="256">
        <f>SUM(D191)</f>
        <v>0</v>
      </c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7"/>
      <c r="R93" s="258"/>
      <c r="T93" s="304"/>
    </row>
    <row r="94" spans="2:26" x14ac:dyDescent="0.25">
      <c r="B94" s="255"/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7"/>
      <c r="P94" s="259" t="s">
        <v>59</v>
      </c>
      <c r="Q94" s="276" t="e">
        <f>F97/(C93/1000)</f>
        <v>#DIV/0!</v>
      </c>
      <c r="R94" s="258"/>
      <c r="T94" s="304"/>
    </row>
    <row r="95" spans="2:26" x14ac:dyDescent="0.25">
      <c r="B95" s="255"/>
      <c r="C95" s="261" t="s">
        <v>283</v>
      </c>
      <c r="D95" s="261"/>
      <c r="E95" s="261"/>
      <c r="F95" s="261"/>
      <c r="G95" s="261"/>
      <c r="H95" s="261"/>
      <c r="I95" s="261"/>
      <c r="J95" s="261" t="b">
        <v>1</v>
      </c>
      <c r="K95" s="261"/>
      <c r="L95" s="261"/>
      <c r="M95" s="261"/>
      <c r="N95" s="261"/>
      <c r="O95" s="257"/>
      <c r="R95" s="258"/>
      <c r="U95" s="305"/>
    </row>
    <row r="96" spans="2:26" x14ac:dyDescent="0.25">
      <c r="B96" s="255"/>
      <c r="C96" s="257"/>
      <c r="D96" s="257"/>
      <c r="E96" s="257"/>
      <c r="F96" s="257"/>
      <c r="G96" s="257"/>
      <c r="H96" s="257"/>
      <c r="I96" s="257"/>
      <c r="J96" s="257" t="b">
        <v>1</v>
      </c>
      <c r="K96" s="257"/>
      <c r="L96" s="257"/>
      <c r="M96" s="257"/>
      <c r="N96" s="257"/>
      <c r="O96" s="257"/>
      <c r="R96" s="258"/>
      <c r="S96" s="282"/>
      <c r="T96" s="306"/>
      <c r="U96" s="305"/>
    </row>
    <row r="97" spans="2:26" x14ac:dyDescent="0.25">
      <c r="B97" s="255"/>
      <c r="C97" s="262" t="s">
        <v>284</v>
      </c>
      <c r="D97" s="262"/>
      <c r="E97" s="262"/>
      <c r="F97" s="263">
        <v>0</v>
      </c>
      <c r="G97" s="263"/>
      <c r="H97" s="263"/>
      <c r="I97" s="263"/>
      <c r="J97" s="263"/>
      <c r="K97" s="263"/>
      <c r="L97" s="263"/>
      <c r="M97" s="263"/>
      <c r="N97" s="263"/>
      <c r="O97" s="257"/>
      <c r="Q97" s="264" t="s">
        <v>285</v>
      </c>
      <c r="R97" s="265"/>
      <c r="T97" s="307"/>
      <c r="U97" s="305"/>
    </row>
    <row r="98" spans="2:26" ht="16.5" thickBot="1" x14ac:dyDescent="0.3">
      <c r="B98" s="266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8"/>
      <c r="Q98" s="268"/>
      <c r="R98" s="269"/>
    </row>
    <row r="99" spans="2:26" s="245" customFormat="1" ht="16.5" thickTop="1" x14ac:dyDescent="0.25">
      <c r="N99" s="278"/>
      <c r="T99" s="246"/>
    </row>
    <row r="100" spans="2:26" s="246" customFormat="1" ht="16.5" thickBot="1" x14ac:dyDescent="0.3">
      <c r="C100" s="312"/>
      <c r="D100" s="313"/>
      <c r="E100" s="312"/>
      <c r="F100" s="312"/>
      <c r="G100" s="312"/>
      <c r="H100" s="312"/>
      <c r="I100" s="312"/>
      <c r="J100" s="312"/>
      <c r="K100" s="313"/>
      <c r="L100" s="312"/>
      <c r="M100" s="312"/>
      <c r="N100" s="312"/>
      <c r="O100" s="312"/>
      <c r="P100" s="314"/>
    </row>
    <row r="101" spans="2:26" s="247" customFormat="1" ht="16.5" thickTop="1" x14ac:dyDescent="0.25">
      <c r="B101" s="249"/>
      <c r="C101" s="250"/>
      <c r="D101" s="250"/>
      <c r="E101" s="250"/>
      <c r="F101" s="310"/>
      <c r="G101" s="310"/>
      <c r="H101" s="311" t="s">
        <v>302</v>
      </c>
      <c r="I101" s="311"/>
      <c r="J101" s="311"/>
      <c r="K101" s="250"/>
      <c r="L101" s="250"/>
      <c r="M101" s="250"/>
      <c r="N101" s="250"/>
      <c r="O101" s="250"/>
      <c r="P101" s="253"/>
      <c r="Q101" s="253"/>
      <c r="R101" s="254"/>
      <c r="S101" s="245"/>
      <c r="T101" s="246"/>
      <c r="U101" s="245"/>
      <c r="V101" s="245"/>
      <c r="W101" s="245"/>
      <c r="X101" s="245"/>
      <c r="Y101" s="245"/>
      <c r="Z101" s="245"/>
    </row>
    <row r="102" spans="2:26" s="247" customFormat="1" x14ac:dyDescent="0.25">
      <c r="B102" s="255"/>
      <c r="C102" s="256">
        <f>SUM(D195)</f>
        <v>0</v>
      </c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7"/>
      <c r="P102" s="158"/>
      <c r="Q102" s="158"/>
      <c r="R102" s="258"/>
      <c r="S102" s="245"/>
      <c r="T102" s="246"/>
      <c r="U102" s="245"/>
      <c r="V102" s="245"/>
      <c r="W102" s="245"/>
      <c r="X102" s="245"/>
      <c r="Y102" s="245"/>
      <c r="Z102" s="245"/>
    </row>
    <row r="103" spans="2:26" s="247" customFormat="1" x14ac:dyDescent="0.25">
      <c r="B103" s="255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7"/>
      <c r="P103" s="259" t="s">
        <v>237</v>
      </c>
      <c r="Q103" s="276" t="e">
        <f>F106/C102</f>
        <v>#DIV/0!</v>
      </c>
      <c r="R103" s="258"/>
      <c r="S103" s="245"/>
      <c r="T103" s="246"/>
      <c r="U103" s="245"/>
      <c r="V103" s="245"/>
      <c r="W103" s="245"/>
      <c r="X103" s="245"/>
      <c r="Y103" s="245"/>
      <c r="Z103" s="245"/>
    </row>
    <row r="104" spans="2:26" s="247" customFormat="1" x14ac:dyDescent="0.25">
      <c r="B104" s="255"/>
      <c r="C104" s="261" t="s">
        <v>295</v>
      </c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57"/>
      <c r="P104" s="158"/>
      <c r="Q104" s="158"/>
      <c r="R104" s="258"/>
      <c r="S104" s="245"/>
      <c r="T104" s="246"/>
      <c r="U104" s="245"/>
      <c r="V104" s="245"/>
      <c r="W104" s="245"/>
      <c r="X104" s="245"/>
      <c r="Y104" s="245"/>
      <c r="Z104" s="245"/>
    </row>
    <row r="105" spans="2:26" s="247" customFormat="1" x14ac:dyDescent="0.25">
      <c r="B105" s="255"/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158"/>
      <c r="Q105" s="158"/>
      <c r="R105" s="258"/>
      <c r="S105" s="245"/>
      <c r="T105" s="246"/>
      <c r="U105" s="245"/>
      <c r="V105" s="245"/>
      <c r="W105" s="245"/>
      <c r="X105" s="245"/>
      <c r="Y105" s="245"/>
      <c r="Z105" s="245"/>
    </row>
    <row r="106" spans="2:26" s="247" customFormat="1" x14ac:dyDescent="0.25">
      <c r="B106" s="255"/>
      <c r="C106" s="262" t="s">
        <v>284</v>
      </c>
      <c r="D106" s="262"/>
      <c r="E106" s="262"/>
      <c r="F106" s="263">
        <v>0</v>
      </c>
      <c r="G106" s="263"/>
      <c r="H106" s="263"/>
      <c r="I106" s="263"/>
      <c r="J106" s="263"/>
      <c r="K106" s="263"/>
      <c r="L106" s="263"/>
      <c r="M106" s="263"/>
      <c r="N106" s="263"/>
      <c r="O106" s="257"/>
      <c r="P106" s="158"/>
      <c r="Q106" s="264" t="s">
        <v>285</v>
      </c>
      <c r="R106" s="265"/>
      <c r="S106" s="245"/>
      <c r="T106" s="246"/>
      <c r="U106" s="245"/>
      <c r="V106" s="245"/>
      <c r="W106" s="245"/>
      <c r="X106" s="245"/>
      <c r="Y106" s="245"/>
      <c r="Z106" s="245"/>
    </row>
    <row r="107" spans="2:26" s="247" customFormat="1" ht="16.5" thickBot="1" x14ac:dyDescent="0.3">
      <c r="B107" s="266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267"/>
      <c r="P107" s="268"/>
      <c r="Q107" s="268"/>
      <c r="R107" s="269"/>
      <c r="S107" s="245"/>
      <c r="T107" s="246"/>
      <c r="U107" s="245"/>
      <c r="V107" s="245"/>
      <c r="W107" s="245"/>
      <c r="X107" s="245"/>
      <c r="Y107" s="245"/>
      <c r="Z107" s="245"/>
    </row>
    <row r="108" spans="2:26" s="245" customFormat="1" ht="17.25" thickTop="1" thickBot="1" x14ac:dyDescent="0.3">
      <c r="B108" s="315"/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6"/>
      <c r="O108" s="315"/>
      <c r="P108" s="315"/>
      <c r="Q108" s="315"/>
      <c r="R108" s="315"/>
      <c r="T108" s="246"/>
    </row>
    <row r="109" spans="2:26" s="247" customFormat="1" ht="16.5" thickTop="1" x14ac:dyDescent="0.25">
      <c r="B109" s="249"/>
      <c r="C109" s="250"/>
      <c r="D109" s="250"/>
      <c r="E109" s="250"/>
      <c r="F109" s="317"/>
      <c r="G109" s="317"/>
      <c r="H109" s="318" t="s">
        <v>303</v>
      </c>
      <c r="I109" s="318"/>
      <c r="J109" s="318"/>
      <c r="K109" s="250"/>
      <c r="L109" s="250"/>
      <c r="M109" s="250"/>
      <c r="N109" s="250"/>
      <c r="O109" s="250"/>
      <c r="P109" s="253"/>
      <c r="Q109" s="253"/>
      <c r="R109" s="254"/>
      <c r="S109" s="245"/>
      <c r="T109" s="246"/>
      <c r="U109" s="245"/>
      <c r="V109" s="245"/>
      <c r="W109" s="245"/>
      <c r="X109" s="245"/>
      <c r="Y109" s="245"/>
      <c r="Z109" s="245"/>
    </row>
    <row r="110" spans="2:26" s="247" customFormat="1" x14ac:dyDescent="0.25">
      <c r="B110" s="255"/>
      <c r="C110" s="256">
        <f>SUM(D197)</f>
        <v>0</v>
      </c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7"/>
      <c r="P110" s="158"/>
      <c r="Q110" s="158"/>
      <c r="R110" s="258"/>
      <c r="S110" s="245"/>
      <c r="T110" s="246"/>
      <c r="U110" s="245"/>
      <c r="V110" s="245"/>
      <c r="W110" s="245"/>
      <c r="X110" s="245"/>
      <c r="Y110" s="245"/>
      <c r="Z110" s="245"/>
    </row>
    <row r="111" spans="2:26" s="247" customFormat="1" x14ac:dyDescent="0.25">
      <c r="B111" s="255"/>
      <c r="C111" s="256"/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7"/>
      <c r="P111" s="259" t="s">
        <v>59</v>
      </c>
      <c r="Q111" s="276" t="e">
        <f>F114/(C110/1000)</f>
        <v>#DIV/0!</v>
      </c>
      <c r="R111" s="258"/>
      <c r="S111" s="245"/>
      <c r="T111" s="246"/>
      <c r="U111" s="245"/>
      <c r="V111" s="245"/>
      <c r="W111" s="245"/>
      <c r="X111" s="245"/>
      <c r="Y111" s="245"/>
      <c r="Z111" s="245"/>
    </row>
    <row r="112" spans="2:26" s="247" customFormat="1" x14ac:dyDescent="0.25">
      <c r="B112" s="255"/>
      <c r="C112" s="261" t="s">
        <v>295</v>
      </c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57"/>
      <c r="P112" s="158"/>
      <c r="Q112" s="158"/>
      <c r="R112" s="258"/>
      <c r="S112" s="245"/>
      <c r="T112" s="246"/>
      <c r="U112" s="245"/>
      <c r="V112" s="245"/>
      <c r="W112" s="245"/>
      <c r="X112" s="245"/>
      <c r="Y112" s="245"/>
      <c r="Z112" s="245"/>
    </row>
    <row r="113" spans="1:26" s="247" customFormat="1" x14ac:dyDescent="0.25">
      <c r="B113" s="255"/>
      <c r="C113" s="257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158"/>
      <c r="Q113" s="158"/>
      <c r="R113" s="258"/>
      <c r="S113" s="245"/>
      <c r="T113" s="246"/>
      <c r="U113" s="245"/>
      <c r="V113" s="245"/>
      <c r="W113" s="245"/>
      <c r="X113" s="245"/>
      <c r="Y113" s="245"/>
      <c r="Z113" s="245"/>
    </row>
    <row r="114" spans="1:26" s="247" customFormat="1" x14ac:dyDescent="0.25">
      <c r="B114" s="255"/>
      <c r="C114" s="262" t="s">
        <v>284</v>
      </c>
      <c r="D114" s="262"/>
      <c r="E114" s="262"/>
      <c r="F114" s="263">
        <v>0</v>
      </c>
      <c r="G114" s="263"/>
      <c r="H114" s="263"/>
      <c r="I114" s="263"/>
      <c r="J114" s="263"/>
      <c r="K114" s="263"/>
      <c r="L114" s="263"/>
      <c r="M114" s="263"/>
      <c r="N114" s="263"/>
      <c r="O114" s="257"/>
      <c r="P114" s="158"/>
      <c r="Q114" s="264" t="s">
        <v>285</v>
      </c>
      <c r="R114" s="265"/>
      <c r="S114" s="245"/>
      <c r="T114" s="246"/>
      <c r="U114" s="245"/>
      <c r="V114" s="245"/>
      <c r="W114" s="245"/>
      <c r="X114" s="245"/>
      <c r="Y114" s="245"/>
      <c r="Z114" s="245"/>
    </row>
    <row r="115" spans="1:26" s="247" customFormat="1" ht="16.5" thickBot="1" x14ac:dyDescent="0.3">
      <c r="B115" s="266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8"/>
      <c r="Q115" s="268"/>
      <c r="R115" s="269"/>
      <c r="S115" s="245"/>
      <c r="T115" s="246"/>
      <c r="U115" s="245"/>
      <c r="V115" s="245"/>
      <c r="W115" s="245"/>
      <c r="X115" s="245"/>
      <c r="Y115" s="245"/>
      <c r="Z115" s="245"/>
    </row>
    <row r="116" spans="1:26" s="245" customFormat="1" ht="17.25" thickTop="1" thickBot="1" x14ac:dyDescent="0.3">
      <c r="B116" s="315"/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T116" s="246"/>
    </row>
    <row r="117" spans="1:26" s="247" customFormat="1" ht="16.5" thickTop="1" x14ac:dyDescent="0.25">
      <c r="B117" s="249"/>
      <c r="C117" s="250"/>
      <c r="D117" s="250"/>
      <c r="E117" s="250"/>
      <c r="F117" s="317"/>
      <c r="G117" s="317"/>
      <c r="H117" s="318" t="s">
        <v>304</v>
      </c>
      <c r="I117" s="318"/>
      <c r="J117" s="318"/>
      <c r="K117" s="250"/>
      <c r="L117" s="250"/>
      <c r="M117" s="250"/>
      <c r="N117" s="250"/>
      <c r="O117" s="250"/>
      <c r="P117" s="253"/>
      <c r="Q117" s="253"/>
      <c r="R117" s="254"/>
      <c r="S117" s="245"/>
      <c r="T117" s="246"/>
      <c r="U117" s="245"/>
      <c r="V117" s="245"/>
      <c r="W117" s="245"/>
      <c r="X117" s="245"/>
      <c r="Y117" s="245"/>
      <c r="Z117" s="245"/>
    </row>
    <row r="118" spans="1:26" s="247" customFormat="1" x14ac:dyDescent="0.25">
      <c r="B118" s="255"/>
      <c r="C118" s="256">
        <f>SUM(D199)</f>
        <v>0</v>
      </c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7"/>
      <c r="P118" s="158"/>
      <c r="Q118" s="158"/>
      <c r="R118" s="258"/>
      <c r="S118" s="245"/>
      <c r="T118" s="246"/>
      <c r="U118" s="245"/>
      <c r="V118" s="245"/>
      <c r="W118" s="245"/>
      <c r="X118" s="245"/>
      <c r="Y118" s="245"/>
      <c r="Z118" s="245"/>
    </row>
    <row r="119" spans="1:26" s="247" customFormat="1" x14ac:dyDescent="0.25">
      <c r="B119" s="255"/>
      <c r="C119" s="256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7"/>
      <c r="P119" s="259" t="s">
        <v>299</v>
      </c>
      <c r="Q119" s="276">
        <v>3</v>
      </c>
      <c r="R119" s="258"/>
      <c r="S119" s="245"/>
      <c r="T119" s="246"/>
      <c r="U119" s="245"/>
      <c r="V119" s="245"/>
      <c r="W119" s="245"/>
      <c r="X119" s="245"/>
      <c r="Y119" s="245"/>
      <c r="Z119" s="245"/>
    </row>
    <row r="120" spans="1:26" s="247" customFormat="1" x14ac:dyDescent="0.25">
      <c r="B120" s="255"/>
      <c r="C120" s="261" t="s">
        <v>305</v>
      </c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57"/>
      <c r="P120" s="158"/>
      <c r="Q120" s="158"/>
      <c r="R120" s="258"/>
      <c r="S120" s="245"/>
      <c r="T120" s="246"/>
      <c r="U120" s="245"/>
      <c r="V120" s="245"/>
      <c r="W120" s="245"/>
      <c r="X120" s="245"/>
      <c r="Y120" s="245"/>
      <c r="Z120" s="245"/>
    </row>
    <row r="121" spans="1:26" s="247" customFormat="1" x14ac:dyDescent="0.25">
      <c r="B121" s="255"/>
      <c r="C121" s="257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158"/>
      <c r="Q121" s="158"/>
      <c r="R121" s="258"/>
      <c r="S121" s="245"/>
      <c r="T121" s="246"/>
      <c r="U121" s="245"/>
      <c r="V121" s="245"/>
      <c r="W121" s="245"/>
      <c r="X121" s="245"/>
      <c r="Y121" s="245"/>
      <c r="Z121" s="245"/>
    </row>
    <row r="122" spans="1:26" s="247" customFormat="1" x14ac:dyDescent="0.25">
      <c r="B122" s="255"/>
      <c r="C122" s="262" t="s">
        <v>284</v>
      </c>
      <c r="D122" s="262"/>
      <c r="E122" s="262"/>
      <c r="F122" s="263">
        <v>0</v>
      </c>
      <c r="G122" s="263"/>
      <c r="H122" s="263"/>
      <c r="I122" s="263"/>
      <c r="J122" s="263"/>
      <c r="K122" s="263"/>
      <c r="L122" s="263"/>
      <c r="M122" s="263"/>
      <c r="N122" s="263"/>
      <c r="O122" s="257"/>
      <c r="P122" s="158"/>
      <c r="Q122" s="264" t="s">
        <v>285</v>
      </c>
      <c r="R122" s="265"/>
      <c r="S122" s="245"/>
      <c r="T122" s="246"/>
      <c r="U122" s="245"/>
      <c r="V122" s="245"/>
      <c r="W122" s="245"/>
      <c r="X122" s="245"/>
      <c r="Y122" s="245"/>
      <c r="Z122" s="245"/>
    </row>
    <row r="123" spans="1:26" s="247" customFormat="1" ht="16.5" thickBot="1" x14ac:dyDescent="0.3">
      <c r="B123" s="266"/>
      <c r="C123" s="267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8"/>
      <c r="Q123" s="268"/>
      <c r="R123" s="269"/>
      <c r="S123" s="245"/>
      <c r="T123" s="246"/>
      <c r="U123" s="245"/>
      <c r="V123" s="245"/>
      <c r="W123" s="245"/>
      <c r="X123" s="245"/>
      <c r="Y123" s="245"/>
      <c r="Z123" s="245"/>
    </row>
    <row r="124" spans="1:26" s="245" customFormat="1" ht="16.5" thickTop="1" x14ac:dyDescent="0.25">
      <c r="B124" s="315"/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T124" s="246"/>
    </row>
    <row r="126" spans="1:26" x14ac:dyDescent="0.25">
      <c r="A126" s="319" t="s">
        <v>306</v>
      </c>
      <c r="B126" s="320"/>
      <c r="C126" s="320"/>
    </row>
    <row r="127" spans="1:26" ht="16.5" thickBot="1" x14ac:dyDescent="0.3">
      <c r="A127" s="320"/>
      <c r="B127" s="320"/>
      <c r="C127" s="320"/>
    </row>
    <row r="128" spans="1:26" ht="16.5" thickTop="1" x14ac:dyDescent="0.25">
      <c r="B128" s="249"/>
      <c r="C128" s="250"/>
      <c r="D128" s="250"/>
      <c r="E128" s="250"/>
      <c r="F128" s="321"/>
      <c r="G128" s="321"/>
      <c r="H128" s="322" t="s">
        <v>307</v>
      </c>
      <c r="I128" s="323"/>
      <c r="J128" s="323"/>
      <c r="K128" s="250"/>
      <c r="L128" s="250"/>
      <c r="M128" s="250"/>
      <c r="N128" s="250"/>
      <c r="O128" s="250"/>
      <c r="P128" s="253"/>
      <c r="Q128" s="253"/>
      <c r="R128" s="254"/>
    </row>
    <row r="129" spans="2:18" x14ac:dyDescent="0.25">
      <c r="B129" s="255"/>
      <c r="C129" s="256">
        <v>50000</v>
      </c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7"/>
      <c r="R129" s="258"/>
    </row>
    <row r="130" spans="2:18" x14ac:dyDescent="0.25">
      <c r="B130" s="255"/>
      <c r="C130" s="256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7"/>
      <c r="P130" s="259" t="s">
        <v>299</v>
      </c>
      <c r="Q130" s="260">
        <f>F133/(C129/1000)</f>
        <v>0</v>
      </c>
      <c r="R130" s="258"/>
    </row>
    <row r="131" spans="2:18" x14ac:dyDescent="0.25">
      <c r="B131" s="255"/>
      <c r="C131" s="261" t="s">
        <v>308</v>
      </c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57"/>
      <c r="R131" s="258"/>
    </row>
    <row r="132" spans="2:18" x14ac:dyDescent="0.25">
      <c r="B132" s="255"/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R132" s="258"/>
    </row>
    <row r="133" spans="2:18" x14ac:dyDescent="0.25">
      <c r="B133" s="255"/>
      <c r="C133" s="262" t="s">
        <v>284</v>
      </c>
      <c r="D133" s="262"/>
      <c r="E133" s="262"/>
      <c r="F133" s="263">
        <v>0</v>
      </c>
      <c r="G133" s="263"/>
      <c r="H133" s="263"/>
      <c r="I133" s="263"/>
      <c r="J133" s="263"/>
      <c r="K133" s="263"/>
      <c r="L133" s="263"/>
      <c r="M133" s="263"/>
      <c r="N133" s="263"/>
      <c r="O133" s="257"/>
      <c r="Q133" s="264" t="s">
        <v>285</v>
      </c>
      <c r="R133" s="265"/>
    </row>
    <row r="134" spans="2:18" ht="16.5" thickBot="1" x14ac:dyDescent="0.3">
      <c r="B134" s="266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8"/>
      <c r="Q134" s="268"/>
      <c r="R134" s="269"/>
    </row>
    <row r="137" spans="2:18" ht="16.5" thickTop="1" x14ac:dyDescent="0.25">
      <c r="B137" s="249"/>
      <c r="C137" s="250"/>
      <c r="D137" s="250"/>
      <c r="E137" s="250"/>
      <c r="F137" s="321"/>
      <c r="G137" s="321"/>
      <c r="H137" s="322" t="s">
        <v>309</v>
      </c>
      <c r="I137" s="323"/>
      <c r="J137" s="323"/>
      <c r="K137" s="250"/>
      <c r="L137" s="250"/>
      <c r="M137" s="250"/>
      <c r="N137" s="250"/>
      <c r="O137" s="250"/>
      <c r="P137" s="253"/>
      <c r="Q137" s="253"/>
      <c r="R137" s="254"/>
    </row>
    <row r="138" spans="2:18" x14ac:dyDescent="0.25">
      <c r="B138" s="255"/>
      <c r="C138" s="256">
        <v>50000</v>
      </c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7"/>
      <c r="R138" s="258"/>
    </row>
    <row r="139" spans="2:18" x14ac:dyDescent="0.25">
      <c r="B139" s="255"/>
      <c r="C139" s="256"/>
      <c r="D139" s="256"/>
      <c r="E139" s="256"/>
      <c r="F139" s="256"/>
      <c r="G139" s="256"/>
      <c r="H139" s="256"/>
      <c r="I139" s="256"/>
      <c r="J139" s="256"/>
      <c r="K139" s="256"/>
      <c r="L139" s="256"/>
      <c r="M139" s="256"/>
      <c r="N139" s="256"/>
      <c r="O139" s="257"/>
      <c r="P139" s="259" t="s">
        <v>59</v>
      </c>
      <c r="Q139" s="276">
        <f>F142/(C138/1000)</f>
        <v>0</v>
      </c>
      <c r="R139" s="258"/>
    </row>
    <row r="140" spans="2:18" x14ac:dyDescent="0.25">
      <c r="B140" s="255"/>
      <c r="C140" s="261" t="s">
        <v>308</v>
      </c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57"/>
      <c r="R140" s="258"/>
    </row>
    <row r="141" spans="2:18" x14ac:dyDescent="0.25">
      <c r="B141" s="255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R141" s="258"/>
    </row>
    <row r="142" spans="2:18" x14ac:dyDescent="0.25">
      <c r="B142" s="255"/>
      <c r="C142" s="262" t="s">
        <v>284</v>
      </c>
      <c r="D142" s="262"/>
      <c r="E142" s="262"/>
      <c r="F142" s="263">
        <v>0</v>
      </c>
      <c r="G142" s="263"/>
      <c r="H142" s="263"/>
      <c r="I142" s="263"/>
      <c r="J142" s="263"/>
      <c r="K142" s="263"/>
      <c r="L142" s="263"/>
      <c r="M142" s="263"/>
      <c r="N142" s="263"/>
      <c r="O142" s="257"/>
      <c r="Q142" s="264" t="s">
        <v>285</v>
      </c>
      <c r="R142" s="265"/>
    </row>
    <row r="143" spans="2:18" ht="16.5" thickBot="1" x14ac:dyDescent="0.3">
      <c r="B143" s="266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8"/>
      <c r="Q143" s="268"/>
      <c r="R143" s="269"/>
    </row>
    <row r="158" spans="2:8" hidden="1" x14ac:dyDescent="0.25">
      <c r="B158"/>
      <c r="C158"/>
      <c r="D158"/>
    </row>
    <row r="159" spans="2:8" hidden="1" x14ac:dyDescent="0.25">
      <c r="B159" s="324"/>
      <c r="C159" s="325" t="s">
        <v>310</v>
      </c>
      <c r="D159" s="326"/>
      <c r="E159" s="158">
        <f>IF(F159="YES",1,0)</f>
        <v>1</v>
      </c>
      <c r="F159" s="158" t="str">
        <f>C23</f>
        <v>YES</v>
      </c>
      <c r="H159" s="326">
        <f>IF(F159="YES",$F$28/C160*1000,0)</f>
        <v>34482.758620689659</v>
      </c>
    </row>
    <row r="160" spans="2:8" hidden="1" x14ac:dyDescent="0.25">
      <c r="B160" s="327"/>
      <c r="C160" s="328">
        <v>29</v>
      </c>
      <c r="D160" s="329"/>
      <c r="E160" s="327"/>
      <c r="F160" s="327"/>
      <c r="G160" s="327"/>
      <c r="H160" s="329"/>
    </row>
    <row r="161" spans="2:8" hidden="1" x14ac:dyDescent="0.25">
      <c r="B161" s="324"/>
      <c r="C161" s="325" t="s">
        <v>311</v>
      </c>
      <c r="D161" s="326">
        <f>SUM(H159,H161,H163)</f>
        <v>34482.758620689659</v>
      </c>
      <c r="E161" s="158">
        <f>IF(F161="YES",1,0)</f>
        <v>0</v>
      </c>
      <c r="F161" s="158" t="str">
        <f>G23</f>
        <v>NO</v>
      </c>
      <c r="H161" s="326">
        <f>IF(F161="YES",$F$28/C162*1000,0)</f>
        <v>0</v>
      </c>
    </row>
    <row r="162" spans="2:8" hidden="1" x14ac:dyDescent="0.25">
      <c r="B162" s="327"/>
      <c r="C162" s="328">
        <v>38</v>
      </c>
      <c r="D162" s="330"/>
      <c r="H162" s="330"/>
    </row>
    <row r="163" spans="2:8" hidden="1" x14ac:dyDescent="0.25">
      <c r="B163" s="324"/>
      <c r="C163" s="325" t="s">
        <v>312</v>
      </c>
      <c r="D163" s="330"/>
      <c r="E163" s="158">
        <f>IF(F163="YES",1,0)</f>
        <v>0</v>
      </c>
      <c r="F163" s="158" t="str">
        <f>K23</f>
        <v>NO</v>
      </c>
      <c r="H163" s="326">
        <f>IF(F163="YES",$F$28/C164*1000,0)</f>
        <v>0</v>
      </c>
    </row>
    <row r="164" spans="2:8" hidden="1" x14ac:dyDescent="0.25">
      <c r="B164" s="327"/>
      <c r="C164" s="328">
        <v>38</v>
      </c>
      <c r="D164" s="330"/>
      <c r="H164" s="330"/>
    </row>
    <row r="165" spans="2:8" hidden="1" x14ac:dyDescent="0.25">
      <c r="C165" s="331"/>
      <c r="D165" s="330"/>
      <c r="H165" s="330"/>
    </row>
    <row r="166" spans="2:8" hidden="1" x14ac:dyDescent="0.25">
      <c r="B166" s="324"/>
      <c r="C166" s="325" t="s">
        <v>313</v>
      </c>
      <c r="D166" s="326"/>
      <c r="E166" s="158">
        <f>IF(F166="YES",1,0)</f>
        <v>1</v>
      </c>
      <c r="F166" s="158" t="str">
        <f>C32</f>
        <v>YES</v>
      </c>
      <c r="H166" s="326">
        <f>IF(F166="YES",$F$37/C167*1000,0)</f>
        <v>0</v>
      </c>
    </row>
    <row r="167" spans="2:8" hidden="1" x14ac:dyDescent="0.25">
      <c r="C167" s="325">
        <v>12</v>
      </c>
      <c r="D167" s="326" t="s">
        <v>314</v>
      </c>
      <c r="H167" s="326"/>
    </row>
    <row r="168" spans="2:8" hidden="1" x14ac:dyDescent="0.25">
      <c r="B168" s="324"/>
      <c r="C168" s="325" t="s">
        <v>315</v>
      </c>
      <c r="D168" s="326">
        <f>SUM(H166,H168,H170)</f>
        <v>0</v>
      </c>
      <c r="E168" s="158">
        <f>IF(F168="YES",1,0)</f>
        <v>0</v>
      </c>
      <c r="F168" s="158" t="str">
        <f>G32</f>
        <v>NO</v>
      </c>
      <c r="H168" s="326">
        <f>IF(F168="YES",$F$37/C169*1000,0)</f>
        <v>0</v>
      </c>
    </row>
    <row r="169" spans="2:8" hidden="1" x14ac:dyDescent="0.25">
      <c r="C169" s="325">
        <v>22</v>
      </c>
      <c r="D169" s="326"/>
      <c r="H169" s="326"/>
    </row>
    <row r="170" spans="2:8" hidden="1" x14ac:dyDescent="0.25">
      <c r="B170" s="324"/>
      <c r="C170" s="325" t="s">
        <v>316</v>
      </c>
      <c r="D170" s="326"/>
      <c r="E170" s="158">
        <f>IF(F170="YES",1,0)</f>
        <v>0</v>
      </c>
      <c r="F170" s="158" t="str">
        <f>K32</f>
        <v>NO</v>
      </c>
      <c r="H170" s="326">
        <f>IF(F170="YES",$F$37/C171*1000,0)</f>
        <v>0</v>
      </c>
    </row>
    <row r="171" spans="2:8" hidden="1" x14ac:dyDescent="0.25">
      <c r="C171" s="328">
        <v>42</v>
      </c>
      <c r="D171" s="329"/>
      <c r="E171" s="327"/>
      <c r="F171" s="327"/>
      <c r="G171" s="327"/>
      <c r="H171" s="327"/>
    </row>
    <row r="172" spans="2:8" hidden="1" x14ac:dyDescent="0.25">
      <c r="B172" s="324"/>
      <c r="C172" s="158" t="s">
        <v>317</v>
      </c>
      <c r="D172" s="326" t="s">
        <v>318</v>
      </c>
    </row>
    <row r="173" spans="2:8" hidden="1" x14ac:dyDescent="0.25">
      <c r="C173" s="328">
        <v>12.5</v>
      </c>
      <c r="D173" s="329">
        <f>$F$45/$C$173*1000</f>
        <v>0</v>
      </c>
      <c r="E173" s="327"/>
      <c r="F173" s="327"/>
      <c r="G173" s="327"/>
      <c r="H173" s="327"/>
    </row>
    <row r="174" spans="2:8" hidden="1" x14ac:dyDescent="0.25">
      <c r="B174" s="324"/>
      <c r="C174" s="331" t="s">
        <v>319</v>
      </c>
      <c r="D174" s="330" t="s">
        <v>320</v>
      </c>
    </row>
    <row r="175" spans="2:8" hidden="1" x14ac:dyDescent="0.25">
      <c r="C175" s="328">
        <v>22</v>
      </c>
      <c r="D175" s="329">
        <f>$F$53/C175*1000</f>
        <v>0</v>
      </c>
      <c r="E175" s="327"/>
      <c r="F175" s="327"/>
      <c r="G175" s="327"/>
      <c r="H175" s="327"/>
    </row>
    <row r="176" spans="2:8" hidden="1" x14ac:dyDescent="0.25">
      <c r="B176" s="332"/>
      <c r="C176" s="325" t="s">
        <v>321</v>
      </c>
      <c r="D176" s="326" t="s">
        <v>322</v>
      </c>
    </row>
    <row r="177" spans="2:8" hidden="1" x14ac:dyDescent="0.25">
      <c r="C177" s="328">
        <v>18</v>
      </c>
      <c r="D177" s="329" t="e">
        <f>#REF!/C177*1000</f>
        <v>#REF!</v>
      </c>
      <c r="E177" s="327"/>
      <c r="F177" s="327"/>
      <c r="G177" s="327"/>
      <c r="H177" s="327"/>
    </row>
    <row r="178" spans="2:8" hidden="1" x14ac:dyDescent="0.25">
      <c r="B178" s="332"/>
      <c r="C178" s="325" t="s">
        <v>323</v>
      </c>
      <c r="D178" s="326" t="s">
        <v>324</v>
      </c>
    </row>
    <row r="179" spans="2:8" hidden="1" x14ac:dyDescent="0.25">
      <c r="C179" s="328">
        <v>0.15</v>
      </c>
      <c r="D179" s="329">
        <f>$F$62/C179</f>
        <v>0</v>
      </c>
      <c r="E179" s="327"/>
      <c r="F179" s="327"/>
      <c r="G179" s="327"/>
      <c r="H179" s="327"/>
    </row>
    <row r="180" spans="2:8" hidden="1" x14ac:dyDescent="0.25">
      <c r="B180" s="333"/>
      <c r="C180" s="325" t="s">
        <v>325</v>
      </c>
      <c r="D180" s="326" t="s">
        <v>326</v>
      </c>
    </row>
    <row r="181" spans="2:8" hidden="1" x14ac:dyDescent="0.25">
      <c r="C181" s="328">
        <v>10</v>
      </c>
      <c r="D181" s="329">
        <f>$F$71/C181*1000</f>
        <v>0</v>
      </c>
      <c r="E181" s="327"/>
      <c r="F181" s="327"/>
      <c r="G181" s="327"/>
      <c r="H181" s="327"/>
    </row>
    <row r="182" spans="2:8" hidden="1" x14ac:dyDescent="0.25">
      <c r="B182" s="333"/>
      <c r="C182" s="325" t="s">
        <v>327</v>
      </c>
      <c r="D182" s="326" t="s">
        <v>328</v>
      </c>
    </row>
    <row r="183" spans="2:8" hidden="1" x14ac:dyDescent="0.25">
      <c r="C183" s="328">
        <v>2.5</v>
      </c>
      <c r="D183" s="329">
        <f>$F$79/C183</f>
        <v>0</v>
      </c>
      <c r="E183" s="327"/>
      <c r="F183" s="327"/>
      <c r="G183" s="327"/>
      <c r="H183" s="327"/>
    </row>
    <row r="184" spans="2:8" hidden="1" x14ac:dyDescent="0.25">
      <c r="B184" s="333"/>
      <c r="C184" s="325" t="s">
        <v>329</v>
      </c>
      <c r="D184" s="326" t="s">
        <v>330</v>
      </c>
    </row>
    <row r="185" spans="2:8" hidden="1" x14ac:dyDescent="0.25">
      <c r="C185" s="328">
        <v>0.75</v>
      </c>
      <c r="D185" s="329" t="e">
        <f>#REF!/C185</f>
        <v>#REF!</v>
      </c>
      <c r="E185" s="327"/>
      <c r="F185" s="327"/>
      <c r="G185" s="327"/>
      <c r="H185" s="327"/>
    </row>
    <row r="186" spans="2:8" hidden="1" x14ac:dyDescent="0.25">
      <c r="B186" s="333"/>
      <c r="C186" s="325" t="s">
        <v>331</v>
      </c>
      <c r="D186" s="326" t="s">
        <v>332</v>
      </c>
    </row>
    <row r="187" spans="2:8" hidden="1" x14ac:dyDescent="0.25">
      <c r="C187" s="328">
        <v>0.27</v>
      </c>
      <c r="D187" s="329">
        <f>$F$88/C187</f>
        <v>0</v>
      </c>
      <c r="E187" s="327"/>
      <c r="F187" s="327"/>
      <c r="G187" s="327"/>
      <c r="H187" s="327"/>
    </row>
    <row r="188" spans="2:8" hidden="1" x14ac:dyDescent="0.25">
      <c r="B188" s="334"/>
      <c r="C188" s="325" t="s">
        <v>333</v>
      </c>
      <c r="D188" s="326" t="s">
        <v>334</v>
      </c>
    </row>
    <row r="189" spans="2:8" hidden="1" x14ac:dyDescent="0.25">
      <c r="C189" s="328">
        <v>10</v>
      </c>
      <c r="D189" s="329" t="e">
        <f>#REF!/C189</f>
        <v>#REF!</v>
      </c>
      <c r="E189" s="327"/>
      <c r="F189" s="327"/>
      <c r="G189" s="327"/>
      <c r="H189" s="327"/>
    </row>
    <row r="190" spans="2:8" hidden="1" x14ac:dyDescent="0.25">
      <c r="B190" s="335"/>
      <c r="C190" s="325" t="s">
        <v>335</v>
      </c>
      <c r="D190" s="326" t="s">
        <v>336</v>
      </c>
    </row>
    <row r="191" spans="2:8" hidden="1" x14ac:dyDescent="0.25">
      <c r="C191" s="328">
        <v>12</v>
      </c>
      <c r="D191" s="329">
        <f>$F$97/C191*1000</f>
        <v>0</v>
      </c>
      <c r="E191" s="327"/>
      <c r="F191" s="327"/>
      <c r="G191" s="327"/>
      <c r="H191" s="327"/>
    </row>
    <row r="192" spans="2:8" hidden="1" x14ac:dyDescent="0.25">
      <c r="B192" s="335"/>
      <c r="C192" s="325" t="s">
        <v>337</v>
      </c>
      <c r="D192" s="326" t="s">
        <v>338</v>
      </c>
    </row>
    <row r="193" spans="2:8" hidden="1" x14ac:dyDescent="0.25">
      <c r="C193" s="328">
        <v>20</v>
      </c>
      <c r="D193" s="329" t="e">
        <f>#REF!/C193*1000</f>
        <v>#REF!</v>
      </c>
      <c r="E193" s="327"/>
      <c r="F193" s="327"/>
      <c r="G193" s="327"/>
      <c r="H193" s="327"/>
    </row>
    <row r="194" spans="2:8" hidden="1" x14ac:dyDescent="0.25">
      <c r="B194" s="335"/>
      <c r="C194" s="325" t="s">
        <v>339</v>
      </c>
      <c r="D194" s="326" t="s">
        <v>340</v>
      </c>
    </row>
    <row r="195" spans="2:8" hidden="1" x14ac:dyDescent="0.25">
      <c r="C195" s="325">
        <v>3</v>
      </c>
      <c r="D195" s="326">
        <f>F106/C195</f>
        <v>0</v>
      </c>
    </row>
    <row r="196" spans="2:8" hidden="1" x14ac:dyDescent="0.25">
      <c r="B196" s="336"/>
      <c r="C196" s="325" t="s">
        <v>303</v>
      </c>
      <c r="D196" s="326" t="s">
        <v>338</v>
      </c>
    </row>
    <row r="197" spans="2:8" hidden="1" x14ac:dyDescent="0.25">
      <c r="C197" s="328">
        <v>16</v>
      </c>
      <c r="D197" s="329">
        <f>F114/C197*1000</f>
        <v>0</v>
      </c>
      <c r="E197" s="327"/>
      <c r="F197" s="327"/>
      <c r="G197" s="327"/>
      <c r="H197" s="327"/>
    </row>
    <row r="198" spans="2:8" hidden="1" x14ac:dyDescent="0.25">
      <c r="B198" s="336"/>
      <c r="C198" s="325" t="s">
        <v>304</v>
      </c>
      <c r="D198" s="326" t="s">
        <v>340</v>
      </c>
    </row>
    <row r="199" spans="2:8" hidden="1" x14ac:dyDescent="0.25">
      <c r="C199" s="325">
        <v>3</v>
      </c>
      <c r="D199" s="326">
        <f>F122/C199</f>
        <v>0</v>
      </c>
    </row>
    <row r="200" spans="2:8" hidden="1" x14ac:dyDescent="0.25">
      <c r="C200" s="325"/>
      <c r="D200" s="326"/>
    </row>
    <row r="201" spans="2:8" hidden="1" x14ac:dyDescent="0.25">
      <c r="C201" s="325"/>
      <c r="D201" s="326"/>
    </row>
    <row r="202" spans="2:8" x14ac:dyDescent="0.25">
      <c r="C202" s="325"/>
      <c r="D202" s="326"/>
    </row>
    <row r="203" spans="2:8" x14ac:dyDescent="0.25">
      <c r="C203" s="325"/>
      <c r="D203" s="326"/>
    </row>
    <row r="204" spans="2:8" x14ac:dyDescent="0.25">
      <c r="C204" s="325"/>
      <c r="D204" s="326"/>
    </row>
    <row r="205" spans="2:8" x14ac:dyDescent="0.25">
      <c r="C205" s="325"/>
      <c r="D205" s="326"/>
    </row>
    <row r="206" spans="2:8" x14ac:dyDescent="0.25">
      <c r="C206" s="325"/>
      <c r="D206" s="326"/>
    </row>
    <row r="207" spans="2:8" x14ac:dyDescent="0.25">
      <c r="C207" s="325"/>
      <c r="D207" s="326"/>
    </row>
    <row r="208" spans="2:8" x14ac:dyDescent="0.25">
      <c r="C208" s="325"/>
      <c r="D208" s="326"/>
    </row>
    <row r="209" spans="3:4" x14ac:dyDescent="0.25">
      <c r="C209" s="325"/>
      <c r="D209" s="326"/>
    </row>
    <row r="210" spans="3:4" x14ac:dyDescent="0.25">
      <c r="C210" s="325"/>
      <c r="D210" s="326"/>
    </row>
    <row r="211" spans="3:4" x14ac:dyDescent="0.25">
      <c r="C211" s="325"/>
      <c r="D211" s="326"/>
    </row>
    <row r="212" spans="3:4" x14ac:dyDescent="0.25">
      <c r="C212" s="325"/>
      <c r="D212" s="326"/>
    </row>
    <row r="213" spans="3:4" x14ac:dyDescent="0.25">
      <c r="C213" s="325"/>
      <c r="D213" s="326"/>
    </row>
    <row r="214" spans="3:4" x14ac:dyDescent="0.25">
      <c r="C214" s="325"/>
      <c r="D214" s="326"/>
    </row>
    <row r="215" spans="3:4" x14ac:dyDescent="0.25">
      <c r="C215" s="325"/>
      <c r="D215" s="326"/>
    </row>
    <row r="216" spans="3:4" x14ac:dyDescent="0.25">
      <c r="C216" s="325"/>
      <c r="D216" s="326"/>
    </row>
    <row r="217" spans="3:4" x14ac:dyDescent="0.25">
      <c r="C217" s="325"/>
      <c r="D217" s="326"/>
    </row>
    <row r="218" spans="3:4" x14ac:dyDescent="0.25">
      <c r="C218" s="325"/>
      <c r="D218" s="326"/>
    </row>
    <row r="219" spans="3:4" x14ac:dyDescent="0.25">
      <c r="C219" s="325"/>
      <c r="D219" s="326"/>
    </row>
    <row r="220" spans="3:4" x14ac:dyDescent="0.25">
      <c r="C220" s="325"/>
      <c r="D220" s="326"/>
    </row>
    <row r="221" spans="3:4" x14ac:dyDescent="0.25">
      <c r="C221" s="325"/>
      <c r="D221" s="326"/>
    </row>
    <row r="222" spans="3:4" x14ac:dyDescent="0.25">
      <c r="C222" s="325"/>
      <c r="D222" s="326"/>
    </row>
    <row r="223" spans="3:4" x14ac:dyDescent="0.25">
      <c r="C223" s="325"/>
      <c r="D223" s="326"/>
    </row>
    <row r="224" spans="3:4" x14ac:dyDescent="0.25">
      <c r="C224" s="325"/>
      <c r="D224" s="326"/>
    </row>
    <row r="225" spans="3:4" x14ac:dyDescent="0.25">
      <c r="C225" s="325"/>
      <c r="D225" s="326"/>
    </row>
    <row r="226" spans="3:4" x14ac:dyDescent="0.25">
      <c r="C226" s="325"/>
      <c r="D226" s="326"/>
    </row>
    <row r="227" spans="3:4" x14ac:dyDescent="0.25">
      <c r="C227" s="325"/>
      <c r="D227" s="326"/>
    </row>
    <row r="228" spans="3:4" x14ac:dyDescent="0.25">
      <c r="C228" s="325"/>
      <c r="D228" s="326"/>
    </row>
    <row r="229" spans="3:4" x14ac:dyDescent="0.25">
      <c r="C229" s="325"/>
      <c r="D229" s="326"/>
    </row>
    <row r="230" spans="3:4" x14ac:dyDescent="0.25">
      <c r="C230" s="325"/>
      <c r="D230" s="326"/>
    </row>
    <row r="231" spans="3:4" x14ac:dyDescent="0.25">
      <c r="C231" s="325"/>
      <c r="D231" s="326"/>
    </row>
    <row r="232" spans="3:4" x14ac:dyDescent="0.25">
      <c r="C232" s="325"/>
      <c r="D232" s="326"/>
    </row>
    <row r="233" spans="3:4" x14ac:dyDescent="0.25">
      <c r="C233" s="325"/>
      <c r="D233" s="326"/>
    </row>
    <row r="234" spans="3:4" x14ac:dyDescent="0.25">
      <c r="C234" s="325"/>
      <c r="D234" s="326"/>
    </row>
    <row r="235" spans="3:4" x14ac:dyDescent="0.25">
      <c r="C235" s="325"/>
      <c r="D235" s="326"/>
    </row>
    <row r="236" spans="3:4" x14ac:dyDescent="0.25">
      <c r="C236" s="325"/>
      <c r="D236" s="326"/>
    </row>
    <row r="237" spans="3:4" x14ac:dyDescent="0.25">
      <c r="C237" s="325"/>
      <c r="D237" s="326"/>
    </row>
    <row r="238" spans="3:4" x14ac:dyDescent="0.25">
      <c r="C238" s="325"/>
      <c r="D238" s="326"/>
    </row>
    <row r="239" spans="3:4" x14ac:dyDescent="0.25">
      <c r="C239" s="325"/>
      <c r="D239" s="326"/>
    </row>
    <row r="240" spans="3:4" x14ac:dyDescent="0.25">
      <c r="C240" s="325"/>
      <c r="D240" s="326"/>
    </row>
    <row r="241" spans="3:4" x14ac:dyDescent="0.25">
      <c r="C241" s="325"/>
      <c r="D241" s="326"/>
    </row>
    <row r="242" spans="3:4" x14ac:dyDescent="0.25">
      <c r="C242" s="325"/>
      <c r="D242" s="326"/>
    </row>
    <row r="243" spans="3:4" x14ac:dyDescent="0.25">
      <c r="C243" s="325"/>
      <c r="D243" s="326"/>
    </row>
    <row r="244" spans="3:4" x14ac:dyDescent="0.25">
      <c r="C244" s="325"/>
      <c r="D244" s="326"/>
    </row>
    <row r="245" spans="3:4" x14ac:dyDescent="0.25">
      <c r="C245" s="325"/>
      <c r="D245" s="326"/>
    </row>
    <row r="246" spans="3:4" x14ac:dyDescent="0.25">
      <c r="C246" s="325"/>
      <c r="D246" s="326"/>
    </row>
    <row r="247" spans="3:4" x14ac:dyDescent="0.25">
      <c r="C247" s="325"/>
      <c r="D247" s="326"/>
    </row>
    <row r="248" spans="3:4" x14ac:dyDescent="0.25">
      <c r="C248" s="325"/>
      <c r="D248" s="326"/>
    </row>
    <row r="249" spans="3:4" x14ac:dyDescent="0.25">
      <c r="C249" s="325"/>
      <c r="D249" s="326"/>
    </row>
    <row r="250" spans="3:4" x14ac:dyDescent="0.25">
      <c r="C250" s="325"/>
      <c r="D250" s="326"/>
    </row>
    <row r="251" spans="3:4" x14ac:dyDescent="0.25">
      <c r="C251" s="325"/>
      <c r="D251" s="326"/>
    </row>
    <row r="252" spans="3:4" x14ac:dyDescent="0.25">
      <c r="C252" s="325"/>
      <c r="D252" s="326"/>
    </row>
    <row r="253" spans="3:4" x14ac:dyDescent="0.25">
      <c r="C253" s="325"/>
      <c r="D253" s="326"/>
    </row>
    <row r="254" spans="3:4" x14ac:dyDescent="0.25">
      <c r="C254" s="325"/>
      <c r="D254" s="326"/>
    </row>
    <row r="255" spans="3:4" x14ac:dyDescent="0.25">
      <c r="C255" s="325"/>
      <c r="D255" s="326"/>
    </row>
    <row r="256" spans="3:4" x14ac:dyDescent="0.25">
      <c r="C256" s="325"/>
      <c r="D256" s="326"/>
    </row>
    <row r="257" spans="3:4" x14ac:dyDescent="0.25">
      <c r="C257" s="325"/>
      <c r="D257" s="326"/>
    </row>
    <row r="258" spans="3:4" x14ac:dyDescent="0.25">
      <c r="C258" s="325"/>
      <c r="D258" s="326"/>
    </row>
    <row r="259" spans="3:4" x14ac:dyDescent="0.25">
      <c r="C259" s="325"/>
      <c r="D259" s="326"/>
    </row>
    <row r="260" spans="3:4" x14ac:dyDescent="0.25">
      <c r="C260" s="325"/>
      <c r="D260" s="326"/>
    </row>
    <row r="261" spans="3:4" x14ac:dyDescent="0.25">
      <c r="C261" s="325"/>
      <c r="D261" s="326"/>
    </row>
    <row r="262" spans="3:4" x14ac:dyDescent="0.25">
      <c r="C262" s="325"/>
      <c r="D262" s="326"/>
    </row>
    <row r="263" spans="3:4" x14ac:dyDescent="0.25">
      <c r="C263" s="325"/>
      <c r="D263" s="326"/>
    </row>
    <row r="264" spans="3:4" x14ac:dyDescent="0.25">
      <c r="C264" s="325"/>
      <c r="D264" s="326"/>
    </row>
    <row r="265" spans="3:4" x14ac:dyDescent="0.25">
      <c r="C265" s="325"/>
      <c r="D265" s="326"/>
    </row>
    <row r="266" spans="3:4" x14ac:dyDescent="0.25">
      <c r="C266" s="325"/>
      <c r="D266" s="326"/>
    </row>
    <row r="267" spans="3:4" x14ac:dyDescent="0.25">
      <c r="C267" s="325"/>
      <c r="D267" s="326"/>
    </row>
    <row r="268" spans="3:4" x14ac:dyDescent="0.25">
      <c r="C268" s="325"/>
      <c r="D268" s="326"/>
    </row>
    <row r="269" spans="3:4" x14ac:dyDescent="0.25">
      <c r="C269" s="325"/>
      <c r="D269" s="326"/>
    </row>
    <row r="270" spans="3:4" x14ac:dyDescent="0.25">
      <c r="C270" s="325"/>
      <c r="D270" s="326"/>
    </row>
    <row r="271" spans="3:4" x14ac:dyDescent="0.25">
      <c r="C271" s="325"/>
      <c r="D271" s="326"/>
    </row>
    <row r="272" spans="3:4" x14ac:dyDescent="0.25">
      <c r="C272" s="325"/>
      <c r="D272" s="326"/>
    </row>
    <row r="273" spans="3:4" x14ac:dyDescent="0.25">
      <c r="C273" s="325"/>
      <c r="D273" s="326"/>
    </row>
    <row r="274" spans="3:4" x14ac:dyDescent="0.25">
      <c r="C274" s="325"/>
      <c r="D274" s="326"/>
    </row>
    <row r="275" spans="3:4" x14ac:dyDescent="0.25">
      <c r="C275" s="325"/>
      <c r="D275" s="326"/>
    </row>
    <row r="276" spans="3:4" x14ac:dyDescent="0.25">
      <c r="C276" s="325"/>
      <c r="D276" s="326"/>
    </row>
    <row r="277" spans="3:4" x14ac:dyDescent="0.25">
      <c r="C277" s="325"/>
      <c r="D277" s="326"/>
    </row>
    <row r="278" spans="3:4" x14ac:dyDescent="0.25">
      <c r="C278" s="325"/>
      <c r="D278" s="326"/>
    </row>
    <row r="279" spans="3:4" x14ac:dyDescent="0.25">
      <c r="C279" s="325"/>
      <c r="D279" s="326"/>
    </row>
    <row r="280" spans="3:4" x14ac:dyDescent="0.25">
      <c r="C280" s="325"/>
      <c r="D280" s="326"/>
    </row>
    <row r="281" spans="3:4" x14ac:dyDescent="0.25">
      <c r="C281" s="325"/>
      <c r="D281" s="326"/>
    </row>
    <row r="282" spans="3:4" x14ac:dyDescent="0.25">
      <c r="C282" s="325"/>
      <c r="D282" s="326"/>
    </row>
    <row r="283" spans="3:4" x14ac:dyDescent="0.25">
      <c r="C283" s="325"/>
      <c r="D283" s="326"/>
    </row>
    <row r="284" spans="3:4" x14ac:dyDescent="0.25">
      <c r="C284" s="325"/>
      <c r="D284" s="326"/>
    </row>
    <row r="285" spans="3:4" x14ac:dyDescent="0.25">
      <c r="C285" s="325"/>
      <c r="D285" s="326"/>
    </row>
    <row r="286" spans="3:4" x14ac:dyDescent="0.25">
      <c r="C286" s="325"/>
      <c r="D286" s="326"/>
    </row>
    <row r="287" spans="3:4" x14ac:dyDescent="0.25">
      <c r="C287" s="325"/>
      <c r="D287" s="326"/>
    </row>
    <row r="288" spans="3:4" x14ac:dyDescent="0.25">
      <c r="C288" s="325"/>
      <c r="D288" s="326"/>
    </row>
    <row r="289" spans="3:4" x14ac:dyDescent="0.25">
      <c r="C289" s="325"/>
      <c r="D289" s="326"/>
    </row>
    <row r="290" spans="3:4" x14ac:dyDescent="0.25">
      <c r="C290" s="325"/>
      <c r="D290" s="326"/>
    </row>
    <row r="291" spans="3:4" x14ac:dyDescent="0.25">
      <c r="C291" s="325"/>
      <c r="D291" s="326"/>
    </row>
    <row r="292" spans="3:4" x14ac:dyDescent="0.25">
      <c r="C292" s="325"/>
      <c r="D292" s="326"/>
    </row>
    <row r="293" spans="3:4" x14ac:dyDescent="0.25">
      <c r="C293" s="325"/>
      <c r="D293" s="326"/>
    </row>
    <row r="294" spans="3:4" x14ac:dyDescent="0.25">
      <c r="C294" s="325"/>
      <c r="D294" s="326"/>
    </row>
    <row r="295" spans="3:4" x14ac:dyDescent="0.25">
      <c r="C295" s="325"/>
      <c r="D295" s="326"/>
    </row>
    <row r="296" spans="3:4" x14ac:dyDescent="0.25">
      <c r="C296" s="325"/>
      <c r="D296" s="326"/>
    </row>
    <row r="297" spans="3:4" x14ac:dyDescent="0.25">
      <c r="C297" s="325"/>
      <c r="D297" s="326"/>
    </row>
    <row r="298" spans="3:4" x14ac:dyDescent="0.25">
      <c r="C298" s="325"/>
      <c r="D298" s="326"/>
    </row>
    <row r="299" spans="3:4" x14ac:dyDescent="0.25">
      <c r="C299" s="325"/>
      <c r="D299" s="326"/>
    </row>
    <row r="300" spans="3:4" x14ac:dyDescent="0.25">
      <c r="C300" s="325"/>
      <c r="D300" s="326"/>
    </row>
    <row r="301" spans="3:4" x14ac:dyDescent="0.25">
      <c r="C301" s="325"/>
      <c r="D301" s="326"/>
    </row>
    <row r="302" spans="3:4" x14ac:dyDescent="0.25">
      <c r="C302" s="325"/>
      <c r="D302" s="326"/>
    </row>
    <row r="303" spans="3:4" x14ac:dyDescent="0.25">
      <c r="C303" s="325"/>
      <c r="D303" s="326"/>
    </row>
  </sheetData>
  <mergeCells count="74">
    <mergeCell ref="C131:N131"/>
    <mergeCell ref="C133:E133"/>
    <mergeCell ref="F133:N133"/>
    <mergeCell ref="C138:N139"/>
    <mergeCell ref="C140:N140"/>
    <mergeCell ref="C142:E142"/>
    <mergeCell ref="F142:N142"/>
    <mergeCell ref="C118:N119"/>
    <mergeCell ref="C120:N120"/>
    <mergeCell ref="C122:E122"/>
    <mergeCell ref="F122:N122"/>
    <mergeCell ref="A126:C127"/>
    <mergeCell ref="C129:N130"/>
    <mergeCell ref="C106:E106"/>
    <mergeCell ref="F106:N106"/>
    <mergeCell ref="C110:N111"/>
    <mergeCell ref="C112:N112"/>
    <mergeCell ref="C114:E114"/>
    <mergeCell ref="F114:N114"/>
    <mergeCell ref="C93:N94"/>
    <mergeCell ref="C95:N95"/>
    <mergeCell ref="C97:E97"/>
    <mergeCell ref="F97:N97"/>
    <mergeCell ref="C102:N103"/>
    <mergeCell ref="C104:N104"/>
    <mergeCell ref="C77:N77"/>
    <mergeCell ref="C79:E79"/>
    <mergeCell ref="F79:N79"/>
    <mergeCell ref="C84:N85"/>
    <mergeCell ref="C86:N86"/>
    <mergeCell ref="C88:E88"/>
    <mergeCell ref="F88:N88"/>
    <mergeCell ref="A65:C65"/>
    <mergeCell ref="C67:N68"/>
    <mergeCell ref="C69:N69"/>
    <mergeCell ref="C71:E71"/>
    <mergeCell ref="F71:N71"/>
    <mergeCell ref="C75:N76"/>
    <mergeCell ref="C53:E53"/>
    <mergeCell ref="F53:N53"/>
    <mergeCell ref="C58:N59"/>
    <mergeCell ref="C60:N60"/>
    <mergeCell ref="C62:E62"/>
    <mergeCell ref="F62:N62"/>
    <mergeCell ref="C41:N42"/>
    <mergeCell ref="C43:N43"/>
    <mergeCell ref="C45:E45"/>
    <mergeCell ref="F45:N45"/>
    <mergeCell ref="C49:N50"/>
    <mergeCell ref="C51:N51"/>
    <mergeCell ref="C33:N34"/>
    <mergeCell ref="P33:Q33"/>
    <mergeCell ref="C35:N35"/>
    <mergeCell ref="C36:N36"/>
    <mergeCell ref="C37:E37"/>
    <mergeCell ref="F37:N37"/>
    <mergeCell ref="C26:N26"/>
    <mergeCell ref="C27:N27"/>
    <mergeCell ref="C28:E28"/>
    <mergeCell ref="F28:N28"/>
    <mergeCell ref="B31:R31"/>
    <mergeCell ref="H32:I32"/>
    <mergeCell ref="C18:N18"/>
    <mergeCell ref="C20:E20"/>
    <mergeCell ref="F20:N20"/>
    <mergeCell ref="B22:R22"/>
    <mergeCell ref="C24:N25"/>
    <mergeCell ref="P24:Q24"/>
    <mergeCell ref="A5:D5"/>
    <mergeCell ref="C8:N9"/>
    <mergeCell ref="C10:N10"/>
    <mergeCell ref="C12:E12"/>
    <mergeCell ref="F12:N12"/>
    <mergeCell ref="C16:N17"/>
  </mergeCells>
  <conditionalFormatting sqref="C23">
    <cfRule type="cellIs" dxfId="7" priority="5" operator="equal">
      <formula>"NO"</formula>
    </cfRule>
    <cfRule type="cellIs" dxfId="6" priority="6" operator="equal">
      <formula>"YES"</formula>
    </cfRule>
  </conditionalFormatting>
  <conditionalFormatting sqref="C32 G32 K32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G23">
    <cfRule type="cellIs" dxfId="3" priority="1" operator="equal">
      <formula>"NO"</formula>
    </cfRule>
    <cfRule type="cellIs" dxfId="2" priority="2" operator="equal">
      <formula>"YES"</formula>
    </cfRule>
  </conditionalFormatting>
  <conditionalFormatting sqref="K23">
    <cfRule type="cellIs" dxfId="1" priority="3" operator="equal">
      <formula>"NO"</formula>
    </cfRule>
    <cfRule type="cellIs" dxfId="0" priority="4" operator="equal">
      <formula>"YES"</formula>
    </cfRule>
  </conditionalFormatting>
  <dataValidations count="1">
    <dataValidation type="list" allowBlank="1" showInputMessage="1" showErrorMessage="1" sqref="C32 G32 K32 C23 K23 G23" xr:uid="{BD662679-A344-49E8-A731-8C77F581E355}">
      <formula1>"YES,NO"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B562-8645-46AD-9A92-5BE6459F0B16}">
  <dimension ref="A1:AA41"/>
  <sheetViews>
    <sheetView workbookViewId="0">
      <selection activeCell="Z23" sqref="Z23"/>
    </sheetView>
  </sheetViews>
  <sheetFormatPr defaultColWidth="8.7109375" defaultRowHeight="12.75" x14ac:dyDescent="0.2"/>
  <cols>
    <col min="1" max="1" width="4.28515625" style="72" customWidth="1"/>
    <col min="2" max="13" width="8.7109375" style="72"/>
    <col min="14" max="14" width="7.7109375" style="72" customWidth="1"/>
    <col min="15" max="16384" width="8.7109375" style="72"/>
  </cols>
  <sheetData>
    <row r="1" spans="1:27" x14ac:dyDescent="0.2"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4"/>
    </row>
    <row r="2" spans="1:27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7"/>
    </row>
    <row r="3" spans="1:27" x14ac:dyDescent="0.2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7" x14ac:dyDescent="0.2"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7"/>
    </row>
    <row r="5" spans="1:27" ht="26.25" x14ac:dyDescent="0.2">
      <c r="A5" s="73"/>
      <c r="B5" s="231" t="s">
        <v>123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3"/>
    </row>
    <row r="6" spans="1:27" x14ac:dyDescent="0.2">
      <c r="A6" s="73"/>
      <c r="B6" s="75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74"/>
    </row>
    <row r="7" spans="1:27" ht="18.75" x14ac:dyDescent="0.3">
      <c r="A7" s="73"/>
      <c r="B7" s="75"/>
      <c r="C7" s="81" t="s">
        <v>124</v>
      </c>
      <c r="D7" s="68"/>
      <c r="E7" s="68"/>
      <c r="F7" s="68"/>
      <c r="G7" s="68"/>
      <c r="H7" s="68" t="s">
        <v>125</v>
      </c>
      <c r="I7" s="81" t="s">
        <v>126</v>
      </c>
      <c r="J7" s="68"/>
      <c r="K7" s="68"/>
      <c r="L7" s="68"/>
      <c r="M7" s="68"/>
      <c r="N7" s="96"/>
      <c r="O7" s="68"/>
      <c r="P7" s="68"/>
      <c r="Q7" s="68"/>
      <c r="R7" s="68"/>
      <c r="S7" s="68"/>
      <c r="T7" s="68"/>
      <c r="U7" s="68"/>
      <c r="V7" s="68"/>
      <c r="W7" s="68"/>
      <c r="X7" s="68"/>
      <c r="Y7" s="74"/>
    </row>
    <row r="8" spans="1:27" x14ac:dyDescent="0.2">
      <c r="A8" s="73"/>
      <c r="B8" s="75"/>
      <c r="C8" s="82" t="s">
        <v>127</v>
      </c>
      <c r="D8" s="68"/>
      <c r="E8" s="68"/>
      <c r="F8" s="68"/>
      <c r="G8" s="68"/>
      <c r="H8" s="68"/>
      <c r="I8" s="82" t="s">
        <v>128</v>
      </c>
      <c r="J8" s="68"/>
      <c r="K8" s="68"/>
      <c r="L8" s="68"/>
      <c r="M8" s="68"/>
      <c r="N8" s="97"/>
      <c r="O8" s="68"/>
      <c r="P8" s="68"/>
      <c r="Q8" s="68"/>
      <c r="R8" s="68"/>
      <c r="S8" s="68"/>
      <c r="T8" s="68"/>
      <c r="U8" s="68"/>
      <c r="V8" s="68"/>
      <c r="W8" s="68"/>
      <c r="X8" s="68"/>
      <c r="Y8" s="74"/>
      <c r="AA8" s="87"/>
    </row>
    <row r="9" spans="1:27" x14ac:dyDescent="0.2">
      <c r="A9" s="73"/>
      <c r="B9" s="75"/>
      <c r="C9" s="83"/>
      <c r="D9" s="68"/>
      <c r="E9" s="68"/>
      <c r="F9" s="68"/>
      <c r="G9" s="68"/>
      <c r="H9" s="68"/>
      <c r="I9" s="101" t="s">
        <v>129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74"/>
    </row>
    <row r="10" spans="1:27" x14ac:dyDescent="0.2">
      <c r="A10" s="73"/>
      <c r="B10" s="75"/>
      <c r="C10" s="85" t="s">
        <v>130</v>
      </c>
      <c r="D10" s="68"/>
      <c r="E10" s="68"/>
      <c r="F10" s="68"/>
      <c r="G10" s="68"/>
      <c r="H10" s="68"/>
      <c r="I10" s="85" t="s">
        <v>130</v>
      </c>
      <c r="J10" s="68"/>
      <c r="K10" s="68"/>
      <c r="L10" s="68"/>
      <c r="M10" s="68"/>
      <c r="N10" s="70"/>
      <c r="O10" s="68"/>
      <c r="P10" s="68"/>
      <c r="Q10" s="68"/>
      <c r="R10" s="68"/>
      <c r="S10" s="70"/>
      <c r="T10" s="68"/>
      <c r="U10" s="68"/>
      <c r="V10" s="68"/>
      <c r="W10" s="68"/>
      <c r="X10" s="68"/>
      <c r="Y10" s="74"/>
    </row>
    <row r="11" spans="1:27" x14ac:dyDescent="0.2">
      <c r="A11" s="73"/>
      <c r="B11" s="75"/>
      <c r="C11" s="83" t="s">
        <v>131</v>
      </c>
      <c r="D11" s="68"/>
      <c r="E11" s="68"/>
      <c r="F11" s="68"/>
      <c r="G11" s="68"/>
      <c r="H11" s="68"/>
      <c r="I11" s="83" t="s">
        <v>132</v>
      </c>
      <c r="J11" s="68"/>
      <c r="K11" s="68"/>
      <c r="L11" s="68"/>
      <c r="M11" s="68"/>
      <c r="N11" s="70"/>
      <c r="O11" s="68"/>
      <c r="P11" s="68"/>
      <c r="Q11" s="68"/>
      <c r="R11" s="68"/>
      <c r="S11" s="70"/>
      <c r="T11" s="68"/>
      <c r="U11" s="68"/>
      <c r="V11" s="68"/>
      <c r="W11" s="68"/>
      <c r="X11" s="68"/>
      <c r="Y11" s="74"/>
    </row>
    <row r="12" spans="1:27" x14ac:dyDescent="0.2">
      <c r="A12" s="73"/>
      <c r="B12" s="75"/>
      <c r="C12" s="83" t="s">
        <v>133</v>
      </c>
      <c r="D12" s="68"/>
      <c r="E12" s="68"/>
      <c r="F12" s="68"/>
      <c r="G12" s="68"/>
      <c r="H12" s="68"/>
      <c r="I12" s="83" t="s">
        <v>134</v>
      </c>
      <c r="J12" s="68"/>
      <c r="K12" s="68"/>
      <c r="L12" s="68"/>
      <c r="M12" s="68"/>
      <c r="N12" s="70"/>
      <c r="O12" s="68"/>
      <c r="P12" s="68"/>
      <c r="Q12" s="68"/>
      <c r="R12" s="68"/>
      <c r="S12" s="70"/>
      <c r="T12" s="68"/>
      <c r="U12" s="68"/>
      <c r="V12" s="68"/>
      <c r="W12" s="68"/>
      <c r="X12" s="68"/>
      <c r="Y12" s="74"/>
    </row>
    <row r="13" spans="1:27" x14ac:dyDescent="0.2">
      <c r="A13" s="73"/>
      <c r="B13" s="75"/>
      <c r="C13" s="85" t="s">
        <v>135</v>
      </c>
      <c r="D13" s="68"/>
      <c r="E13" s="68"/>
      <c r="F13" s="68"/>
      <c r="G13" s="68"/>
      <c r="H13" s="68"/>
      <c r="I13" s="85" t="s">
        <v>135</v>
      </c>
      <c r="J13" s="68"/>
      <c r="K13" s="68"/>
      <c r="L13" s="68"/>
      <c r="M13" s="68"/>
      <c r="N13" s="70"/>
      <c r="O13" s="68"/>
      <c r="P13" s="68"/>
      <c r="Q13" s="68"/>
      <c r="R13" s="68"/>
      <c r="S13" s="70"/>
      <c r="T13" s="68"/>
      <c r="U13" s="68"/>
      <c r="V13" s="68"/>
      <c r="W13" s="68"/>
      <c r="X13" s="68"/>
      <c r="Y13" s="74"/>
    </row>
    <row r="14" spans="1:27" x14ac:dyDescent="0.2">
      <c r="A14" s="73"/>
      <c r="B14" s="75"/>
      <c r="C14" s="83"/>
      <c r="D14" s="68"/>
      <c r="E14" s="68"/>
      <c r="F14" s="68"/>
      <c r="G14" s="68"/>
      <c r="H14" s="68"/>
      <c r="I14" s="83"/>
      <c r="J14" s="68"/>
      <c r="K14" s="68"/>
      <c r="L14" s="68"/>
      <c r="M14" s="68"/>
      <c r="N14" s="70"/>
      <c r="O14" s="88"/>
      <c r="P14" s="68"/>
      <c r="Q14" s="68"/>
      <c r="R14" s="68"/>
      <c r="S14" s="68"/>
      <c r="T14" s="68"/>
      <c r="U14" s="68"/>
      <c r="V14" s="68"/>
      <c r="W14" s="68"/>
      <c r="X14" s="68"/>
      <c r="Y14" s="74"/>
    </row>
    <row r="15" spans="1:27" x14ac:dyDescent="0.2">
      <c r="A15" s="73"/>
      <c r="B15" s="75"/>
      <c r="C15" s="84" t="s">
        <v>136</v>
      </c>
      <c r="D15" s="68"/>
      <c r="E15" s="68"/>
      <c r="F15" s="68"/>
      <c r="G15" s="68"/>
      <c r="H15" s="68"/>
      <c r="I15" s="84" t="s">
        <v>136</v>
      </c>
      <c r="J15" s="68"/>
      <c r="K15" s="68"/>
      <c r="L15" s="68"/>
      <c r="M15" s="68"/>
      <c r="N15" s="69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74"/>
    </row>
    <row r="16" spans="1:27" x14ac:dyDescent="0.2">
      <c r="A16" s="73"/>
      <c r="B16" s="75"/>
      <c r="C16" s="83" t="s">
        <v>137</v>
      </c>
      <c r="D16" s="68"/>
      <c r="E16" s="68"/>
      <c r="F16" s="68"/>
      <c r="G16" s="68"/>
      <c r="H16" s="68"/>
      <c r="I16" s="83" t="s">
        <v>137</v>
      </c>
      <c r="J16" s="68"/>
      <c r="K16" s="68"/>
      <c r="L16" s="68"/>
      <c r="M16" s="68"/>
      <c r="N16" s="69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74"/>
    </row>
    <row r="17" spans="1:25" x14ac:dyDescent="0.2">
      <c r="A17" s="73"/>
      <c r="B17" s="75"/>
      <c r="C17" s="83" t="s">
        <v>138</v>
      </c>
      <c r="D17" s="68"/>
      <c r="E17" s="68"/>
      <c r="F17" s="68"/>
      <c r="G17" s="68"/>
      <c r="H17" s="68"/>
      <c r="I17" s="83" t="s">
        <v>138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74"/>
    </row>
    <row r="18" spans="1:25" x14ac:dyDescent="0.2">
      <c r="A18" s="73"/>
      <c r="B18" s="75"/>
      <c r="C18" s="83" t="s">
        <v>139</v>
      </c>
      <c r="D18" s="68"/>
      <c r="E18" s="68"/>
      <c r="F18" s="68"/>
      <c r="G18" s="68"/>
      <c r="H18" s="68"/>
      <c r="I18" s="83" t="s">
        <v>139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74"/>
    </row>
    <row r="19" spans="1:25" x14ac:dyDescent="0.2">
      <c r="A19" s="73"/>
      <c r="B19" s="75"/>
      <c r="C19" s="83" t="s">
        <v>140</v>
      </c>
      <c r="D19" s="68"/>
      <c r="E19" s="68"/>
      <c r="F19" s="68"/>
      <c r="G19" s="68"/>
      <c r="H19" s="68"/>
      <c r="I19" s="83" t="s">
        <v>141</v>
      </c>
      <c r="J19" s="68"/>
      <c r="K19" s="68"/>
      <c r="L19" s="68"/>
      <c r="M19" s="68"/>
      <c r="N19" s="8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74"/>
    </row>
    <row r="20" spans="1:25" x14ac:dyDescent="0.2">
      <c r="A20" s="73"/>
      <c r="B20" s="75"/>
      <c r="C20" s="83" t="s">
        <v>142</v>
      </c>
      <c r="D20" s="68"/>
      <c r="E20" s="68"/>
      <c r="F20" s="68"/>
      <c r="G20" s="68"/>
      <c r="H20" s="68"/>
      <c r="I20" s="83" t="s">
        <v>142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74"/>
    </row>
    <row r="21" spans="1:25" x14ac:dyDescent="0.2">
      <c r="A21" s="73"/>
      <c r="B21" s="75"/>
      <c r="C21" s="83" t="s">
        <v>141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74"/>
    </row>
    <row r="22" spans="1:25" x14ac:dyDescent="0.2">
      <c r="A22" s="73"/>
      <c r="B22" s="75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74"/>
    </row>
    <row r="23" spans="1:25" ht="26.25" x14ac:dyDescent="0.2">
      <c r="A23" s="73"/>
      <c r="B23" s="231" t="s">
        <v>143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3"/>
    </row>
    <row r="24" spans="1:25" x14ac:dyDescent="0.2">
      <c r="A24" s="73"/>
      <c r="B24" s="75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74"/>
    </row>
    <row r="25" spans="1:25" ht="18.75" x14ac:dyDescent="0.3">
      <c r="A25" s="73"/>
      <c r="B25" s="75"/>
      <c r="C25" s="81" t="s">
        <v>144</v>
      </c>
      <c r="D25" s="68"/>
      <c r="E25" s="68"/>
      <c r="F25" s="68"/>
      <c r="G25" s="68"/>
      <c r="H25" s="68"/>
      <c r="I25" s="81" t="s">
        <v>145</v>
      </c>
      <c r="J25" s="68"/>
      <c r="K25" s="68"/>
      <c r="L25" s="68"/>
      <c r="M25" s="68"/>
      <c r="N25" s="68"/>
      <c r="O25" s="86"/>
      <c r="P25" s="68"/>
      <c r="Q25" s="68"/>
      <c r="R25" s="68"/>
      <c r="S25" s="68"/>
      <c r="T25" s="68"/>
      <c r="U25" s="68"/>
      <c r="V25" s="68"/>
      <c r="W25" s="68"/>
      <c r="X25" s="68"/>
      <c r="Y25" s="74"/>
    </row>
    <row r="26" spans="1:25" x14ac:dyDescent="0.2">
      <c r="A26" s="73"/>
      <c r="B26" s="75"/>
      <c r="C26" s="85" t="s">
        <v>146</v>
      </c>
      <c r="D26" s="68"/>
      <c r="E26" s="68"/>
      <c r="F26" s="68"/>
      <c r="G26" s="68"/>
      <c r="H26" s="68"/>
      <c r="I26" s="83" t="s">
        <v>147</v>
      </c>
      <c r="J26" s="68"/>
      <c r="K26" s="68"/>
      <c r="L26" s="68"/>
      <c r="M26" s="68"/>
      <c r="N26" s="68"/>
      <c r="O26" s="85"/>
      <c r="P26" s="68"/>
      <c r="Q26" s="68"/>
      <c r="R26" s="68"/>
      <c r="S26" s="68"/>
      <c r="T26" s="68"/>
      <c r="U26" s="68"/>
      <c r="V26" s="68"/>
      <c r="W26" s="68"/>
      <c r="X26" s="68"/>
      <c r="Y26" s="74"/>
    </row>
    <row r="27" spans="1:25" x14ac:dyDescent="0.2">
      <c r="A27" s="73"/>
      <c r="B27" s="75"/>
      <c r="C27" s="83" t="s">
        <v>148</v>
      </c>
      <c r="D27" s="68"/>
      <c r="E27" s="68"/>
      <c r="F27" s="68"/>
      <c r="G27" s="68"/>
      <c r="H27" s="68"/>
      <c r="I27" s="83" t="s">
        <v>149</v>
      </c>
      <c r="J27" s="68"/>
      <c r="K27" s="68"/>
      <c r="L27" s="68"/>
      <c r="M27" s="68"/>
      <c r="N27" s="68"/>
      <c r="O27" s="85"/>
      <c r="P27" s="68"/>
      <c r="Q27" s="68"/>
      <c r="R27" s="68"/>
      <c r="S27" s="68"/>
      <c r="T27" s="68"/>
      <c r="U27" s="68"/>
      <c r="V27" s="68"/>
      <c r="W27" s="68"/>
      <c r="X27" s="68"/>
      <c r="Y27" s="74"/>
    </row>
    <row r="28" spans="1:25" x14ac:dyDescent="0.2">
      <c r="A28" s="73"/>
      <c r="B28" s="75"/>
      <c r="C28" s="83" t="s">
        <v>131</v>
      </c>
      <c r="D28" s="68"/>
      <c r="E28" s="68"/>
      <c r="F28" s="68"/>
      <c r="G28" s="68"/>
      <c r="H28" s="68"/>
      <c r="I28" s="83" t="s">
        <v>150</v>
      </c>
      <c r="J28" s="68"/>
      <c r="K28" s="68"/>
      <c r="L28" s="68"/>
      <c r="M28" s="68"/>
      <c r="N28" s="68"/>
      <c r="O28" s="85"/>
      <c r="P28" s="68"/>
      <c r="Q28" s="68"/>
      <c r="R28" s="68"/>
      <c r="S28" s="68"/>
      <c r="T28" s="68"/>
      <c r="U28" s="68"/>
      <c r="V28" s="68"/>
      <c r="W28" s="68"/>
      <c r="X28" s="68"/>
      <c r="Y28" s="74"/>
    </row>
    <row r="29" spans="1:25" x14ac:dyDescent="0.2">
      <c r="A29" s="73"/>
      <c r="B29" s="75"/>
      <c r="C29" s="83" t="s">
        <v>151</v>
      </c>
      <c r="D29" s="68"/>
      <c r="E29" s="68"/>
      <c r="F29" s="68"/>
      <c r="G29" s="68"/>
      <c r="H29" s="68"/>
      <c r="I29" s="83" t="s">
        <v>152</v>
      </c>
      <c r="J29" s="68"/>
      <c r="K29" s="68"/>
      <c r="L29" s="68"/>
      <c r="M29" s="68"/>
      <c r="N29" s="68"/>
      <c r="O29" s="85"/>
      <c r="P29" s="68"/>
      <c r="Q29" s="68"/>
      <c r="R29" s="68"/>
      <c r="S29" s="68"/>
      <c r="T29" s="68"/>
      <c r="U29" s="68"/>
      <c r="V29" s="68"/>
      <c r="W29" s="68"/>
      <c r="X29" s="68"/>
      <c r="Y29" s="74"/>
    </row>
    <row r="30" spans="1:25" x14ac:dyDescent="0.2">
      <c r="A30" s="73"/>
      <c r="B30" s="75"/>
      <c r="C30" s="83"/>
      <c r="D30" s="68"/>
      <c r="E30" s="68"/>
      <c r="F30" s="68"/>
      <c r="G30" s="68"/>
      <c r="H30" s="68"/>
      <c r="I30" s="83"/>
      <c r="J30" s="68"/>
      <c r="K30" s="68"/>
      <c r="L30" s="68"/>
      <c r="M30" s="68"/>
      <c r="N30" s="68"/>
      <c r="O30" s="85"/>
      <c r="P30" s="68"/>
      <c r="Q30" s="68"/>
      <c r="R30" s="68"/>
      <c r="S30" s="68"/>
      <c r="T30" s="68"/>
      <c r="U30" s="68"/>
      <c r="V30" s="68"/>
      <c r="W30" s="68"/>
      <c r="X30" s="68"/>
      <c r="Y30" s="74"/>
    </row>
    <row r="31" spans="1:25" ht="18.75" x14ac:dyDescent="0.3">
      <c r="A31" s="73"/>
      <c r="B31" s="75"/>
      <c r="C31" s="81" t="s">
        <v>153</v>
      </c>
      <c r="D31" s="68"/>
      <c r="E31" s="68"/>
      <c r="F31" s="68"/>
      <c r="G31" s="68"/>
      <c r="H31" s="68"/>
      <c r="I31" s="81" t="s">
        <v>154</v>
      </c>
      <c r="J31" s="68"/>
      <c r="K31" s="68"/>
      <c r="L31" s="68"/>
      <c r="M31" s="68"/>
      <c r="N31" s="68"/>
      <c r="O31" s="81" t="s">
        <v>155</v>
      </c>
      <c r="P31" s="68"/>
      <c r="Q31" s="68"/>
      <c r="R31" s="68"/>
      <c r="S31" s="68"/>
      <c r="T31" s="68"/>
      <c r="U31" s="68"/>
      <c r="V31" s="68"/>
      <c r="W31" s="68"/>
      <c r="X31" s="68"/>
      <c r="Y31" s="74"/>
    </row>
    <row r="32" spans="1:25" x14ac:dyDescent="0.2">
      <c r="A32" s="73"/>
      <c r="B32" s="75"/>
      <c r="C32" s="85" t="s">
        <v>146</v>
      </c>
      <c r="D32" s="68"/>
      <c r="E32" s="68"/>
      <c r="F32" s="68"/>
      <c r="G32" s="68"/>
      <c r="H32" s="68"/>
      <c r="I32" s="83" t="s">
        <v>156</v>
      </c>
      <c r="J32" s="68"/>
      <c r="K32" s="68"/>
      <c r="L32" s="68"/>
      <c r="M32" s="68"/>
      <c r="N32" s="68"/>
      <c r="O32" s="83" t="s">
        <v>157</v>
      </c>
      <c r="P32" s="68"/>
      <c r="Q32" s="68"/>
      <c r="R32" s="68"/>
      <c r="S32" s="68"/>
      <c r="T32" s="68"/>
      <c r="U32" s="68"/>
      <c r="V32" s="68"/>
      <c r="W32" s="68"/>
      <c r="X32" s="68"/>
      <c r="Y32" s="74"/>
    </row>
    <row r="33" spans="1:25" x14ac:dyDescent="0.2">
      <c r="A33" s="73"/>
      <c r="B33" s="75"/>
      <c r="C33" s="83" t="s">
        <v>158</v>
      </c>
      <c r="D33" s="68"/>
      <c r="E33" s="68"/>
      <c r="F33" s="68"/>
      <c r="G33" s="68"/>
      <c r="H33" s="68"/>
      <c r="I33" s="85" t="s">
        <v>159</v>
      </c>
      <c r="J33" s="68"/>
      <c r="K33" s="68"/>
      <c r="L33" s="68"/>
      <c r="M33" s="68"/>
      <c r="N33" s="68"/>
      <c r="O33" s="83" t="s">
        <v>160</v>
      </c>
      <c r="P33" s="68"/>
      <c r="Q33" s="68"/>
      <c r="R33" s="68"/>
      <c r="S33" s="68"/>
      <c r="T33" s="68"/>
      <c r="U33" s="68"/>
      <c r="V33" s="68"/>
      <c r="W33" s="68"/>
      <c r="X33" s="68"/>
      <c r="Y33" s="74"/>
    </row>
    <row r="34" spans="1:25" x14ac:dyDescent="0.2">
      <c r="A34" s="73"/>
      <c r="B34" s="75"/>
      <c r="C34" s="83" t="s">
        <v>131</v>
      </c>
      <c r="D34" s="68"/>
      <c r="E34" s="68"/>
      <c r="F34" s="68"/>
      <c r="G34" s="68"/>
      <c r="H34" s="68"/>
      <c r="I34" s="85" t="s">
        <v>161</v>
      </c>
      <c r="J34" s="68"/>
      <c r="K34" s="68"/>
      <c r="L34" s="68"/>
      <c r="M34" s="68"/>
      <c r="N34" s="68"/>
      <c r="O34" s="83"/>
      <c r="P34" s="68"/>
      <c r="Q34" s="68"/>
      <c r="R34" s="68"/>
      <c r="S34" s="68"/>
      <c r="T34" s="68"/>
      <c r="U34" s="68"/>
      <c r="V34" s="68"/>
      <c r="W34" s="68"/>
      <c r="X34" s="68"/>
      <c r="Y34" s="74"/>
    </row>
    <row r="35" spans="1:25" x14ac:dyDescent="0.2">
      <c r="A35" s="73"/>
      <c r="B35" s="75"/>
      <c r="C35" s="83" t="s">
        <v>151</v>
      </c>
      <c r="D35" s="68"/>
      <c r="E35" s="68"/>
      <c r="F35" s="68"/>
      <c r="G35" s="68"/>
      <c r="H35" s="68"/>
      <c r="I35" s="85" t="s">
        <v>162</v>
      </c>
      <c r="J35" s="68"/>
      <c r="K35" s="68"/>
      <c r="L35" s="68"/>
      <c r="M35" s="68"/>
      <c r="N35" s="68"/>
      <c r="O35" s="83"/>
      <c r="P35" s="68"/>
      <c r="Q35" s="68"/>
      <c r="R35" s="68"/>
      <c r="S35" s="68"/>
      <c r="T35" s="68"/>
      <c r="U35" s="68"/>
      <c r="V35" s="68"/>
      <c r="W35" s="68"/>
      <c r="X35" s="68"/>
      <c r="Y35" s="74"/>
    </row>
    <row r="36" spans="1:25" x14ac:dyDescent="0.2">
      <c r="A36" s="73"/>
      <c r="B36" s="75"/>
      <c r="C36" s="68"/>
      <c r="D36" s="68"/>
      <c r="E36" s="68"/>
      <c r="F36" s="68"/>
      <c r="G36" s="68"/>
      <c r="H36" s="68"/>
      <c r="I36" s="71"/>
      <c r="J36" s="68"/>
      <c r="K36" s="68"/>
      <c r="L36" s="68"/>
      <c r="M36" s="68"/>
      <c r="N36" s="68"/>
      <c r="O36" s="83"/>
      <c r="P36" s="68"/>
      <c r="Q36" s="68"/>
      <c r="R36" s="68"/>
      <c r="S36" s="68"/>
      <c r="T36" s="68"/>
      <c r="U36" s="68"/>
      <c r="V36" s="68"/>
      <c r="W36" s="68"/>
      <c r="X36" s="68"/>
      <c r="Y36" s="74"/>
    </row>
    <row r="37" spans="1:25" x14ac:dyDescent="0.2">
      <c r="A37" s="73"/>
      <c r="B37" s="75"/>
      <c r="C37" s="69"/>
      <c r="D37" s="68"/>
      <c r="E37" s="68"/>
      <c r="F37" s="68"/>
      <c r="G37" s="68"/>
      <c r="H37" s="68"/>
      <c r="I37" s="8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74"/>
    </row>
    <row r="38" spans="1:25" ht="18.75" x14ac:dyDescent="0.3">
      <c r="A38" s="73"/>
      <c r="B38" s="77"/>
      <c r="C38" s="78"/>
      <c r="D38" s="78"/>
      <c r="E38" s="78"/>
      <c r="F38" s="78"/>
      <c r="G38" s="78"/>
      <c r="H38" s="78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80"/>
    </row>
    <row r="39" spans="1:25" x14ac:dyDescent="0.2">
      <c r="A39" s="73"/>
      <c r="B39" s="98"/>
      <c r="C39" s="99"/>
      <c r="D39" s="230" t="s">
        <v>163</v>
      </c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100"/>
    </row>
    <row r="41" spans="1:25" x14ac:dyDescent="0.2">
      <c r="D41" s="76"/>
    </row>
  </sheetData>
  <mergeCells count="3">
    <mergeCell ref="B5:Y5"/>
    <mergeCell ref="B23:Y23"/>
    <mergeCell ref="D39:X3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C71AF63510664AA0FE86D7080C12EA" ma:contentTypeVersion="23" ma:contentTypeDescription="Create a new document." ma:contentTypeScope="" ma:versionID="4c3e3d61eb3b94ebb694bc75ca0cdc13">
  <xsd:schema xmlns:xsd="http://www.w3.org/2001/XMLSchema" xmlns:xs="http://www.w3.org/2001/XMLSchema" xmlns:p="http://schemas.microsoft.com/office/2006/metadata/properties" xmlns:ns2="0a97daae-8e94-4ebd-9a95-3a8f8a7cabc7" xmlns:ns3="f006558b-cdad-48f6-add8-bf194026ea55" targetNamespace="http://schemas.microsoft.com/office/2006/metadata/properties" ma:root="true" ma:fieldsID="b56382dba39f09c262a4e052b9900888" ns2:_="" ns3:_="">
    <xsd:import namespace="0a97daae-8e94-4ebd-9a95-3a8f8a7cabc7"/>
    <xsd:import namespace="f006558b-cdad-48f6-add8-bf194026e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RecordingLink" minOccurs="0"/>
                <xsd:element ref="ns3:TaxCatchAll" minOccurs="0"/>
                <xsd:element ref="ns2:lcf76f155ced4ddcb4097134ff3c332f" minOccurs="0"/>
                <xsd:element ref="ns2:Date" minOccurs="0"/>
                <xsd:element ref="ns2:MediaServiceObjectDetectorVersions" minOccurs="0"/>
                <xsd:element ref="ns2:Pers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7daae-8e94-4ebd-9a95-3a8f8a7ca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RecordingLink" ma:index="21" nillable="true" ma:displayName="Recording Link" ma:description="https://townsquaremedia0-my.sharepoint.com/:v:/g/personal/kelly_quinn_townsquaremedia_com/EW7gBcVb8cBFl-narhRMogkBf093K1B8R_wBflEmPLLAKw&#10;" ma:format="Dropdown" ma:internalName="RecordingLink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bdfc7a7-f1ca-422a-92a0-96ff52febd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5" nillable="true" ma:displayName="Date" ma:format="DateTime" ma:internalName="Dat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erson" ma:index="27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6558b-cdad-48f6-add8-bf194026e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727ee9-4c5c-4441-99f6-5c582e131909}" ma:internalName="TaxCatchAll" ma:showField="CatchAllData" ma:web="f006558b-cdad-48f6-add8-bf194026ea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ingLink xmlns="0a97daae-8e94-4ebd-9a95-3a8f8a7cabc7" xsi:nil="true"/>
    <TaxCatchAll xmlns="f006558b-cdad-48f6-add8-bf194026ea55" xsi:nil="true"/>
    <lcf76f155ced4ddcb4097134ff3c332f xmlns="0a97daae-8e94-4ebd-9a95-3a8f8a7cabc7">
      <Terms xmlns="http://schemas.microsoft.com/office/infopath/2007/PartnerControls"/>
    </lcf76f155ced4ddcb4097134ff3c332f>
    <SharedWithUsers xmlns="f006558b-cdad-48f6-add8-bf194026ea55">
      <UserInfo>
        <DisplayName>Chris Pollard</DisplayName>
        <AccountId>1007</AccountId>
        <AccountType/>
      </UserInfo>
      <UserInfo>
        <DisplayName>Michael Mahaffy</DisplayName>
        <AccountId>7243</AccountId>
        <AccountType/>
      </UserInfo>
      <UserInfo>
        <DisplayName>Jay Jivani</DisplayName>
        <AccountId>906</AccountId>
        <AccountType/>
      </UserInfo>
      <UserInfo>
        <DisplayName>Dominique Reeves</DisplayName>
        <AccountId>919</AccountId>
        <AccountType/>
      </UserInfo>
    </SharedWithUsers>
    <Date xmlns="0a97daae-8e94-4ebd-9a95-3a8f8a7cabc7" xsi:nil="true"/>
    <Person xmlns="0a97daae-8e94-4ebd-9a95-3a8f8a7cabc7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EB393571-BCEA-4979-BAC0-66470A7B96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1D9B4-FE21-494F-8EC9-72C59E22A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7daae-8e94-4ebd-9a95-3a8f8a7cabc7"/>
    <ds:schemaRef ds:uri="f006558b-cdad-48f6-add8-bf194026e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8D310-7F5D-4BF0-9CC0-B257CA8DB9A8}">
  <ds:schemaRefs>
    <ds:schemaRef ds:uri="http://schemas.microsoft.com/office/2006/metadata/properties"/>
    <ds:schemaRef ds:uri="http://schemas.microsoft.com/office/infopath/2007/PartnerControls"/>
    <ds:schemaRef ds:uri="0a97daae-8e94-4ebd-9a95-3a8f8a7cabc7"/>
    <ds:schemaRef ds:uri="f006558b-cdad-48f6-add8-bf194026ea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CTR Averages</vt:lpstr>
      <vt:lpstr>Rate Card</vt:lpstr>
      <vt:lpstr>Email Marketing Pricing</vt:lpstr>
      <vt:lpstr>LIVE SPORTS 360</vt:lpstr>
      <vt:lpstr>Media Grid</vt:lpstr>
      <vt:lpstr>CTR Average</vt:lpstr>
      <vt:lpstr>Rate Card </vt:lpstr>
      <vt:lpstr>Sep. Budget Calc.</vt:lpstr>
      <vt:lpstr>Email Marketing Rate</vt:lpstr>
      <vt:lpstr>'Rate Card'!Print_Area</vt:lpstr>
    </vt:vector>
  </TitlesOfParts>
  <Manager/>
  <Company>Centro,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Kim</dc:creator>
  <cp:keywords/>
  <dc:description/>
  <cp:lastModifiedBy>Eric Davis</cp:lastModifiedBy>
  <cp:revision/>
  <dcterms:created xsi:type="dcterms:W3CDTF">2014-12-05T16:35:55Z</dcterms:created>
  <dcterms:modified xsi:type="dcterms:W3CDTF">2024-10-23T16:14:41Z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0x0101002DC71AF63510664AA0FE86D7080C12EA</vt:lpwstr>
  </property>
  <property fmtid="{D5CDD505-2E9C-101B-9397-08002B2CF9AE}" pid="3" name="MediaServiceImageTags">
    <vt:lpwstr/>
  </property>
</Properties>
</file>